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rtepavi Ltda\Societario\Licitação 1332024\"/>
    </mc:Choice>
  </mc:AlternateContent>
  <xr:revisionPtr revIDLastSave="0" documentId="13_ncr:1_{98A58FD5-41DB-45F8-98F6-2F67DC27DEA3}" xr6:coauthVersionLast="47" xr6:coauthVersionMax="47" xr10:uidLastSave="{00000000-0000-0000-0000-000000000000}"/>
  <workbookProtection lockStructure="1"/>
  <bookViews>
    <workbookView xWindow="-108" yWindow="-108" windowWidth="23256" windowHeight="12456" firstSheet="1" activeTab="6" xr2:uid="{00000000-000D-0000-FFFF-FFFF00000000}"/>
  </bookViews>
  <sheets>
    <sheet name="DADOS" sheetId="1" r:id="rId1"/>
    <sheet name="Orçamento" sheetId="2" r:id="rId2"/>
    <sheet name="Cronograma" sheetId="3" r:id="rId3"/>
    <sheet name="BDI Principal" sheetId="4" r:id="rId4"/>
    <sheet name="BDI Diferenciado" sheetId="5" r:id="rId5"/>
    <sheet name="BDI (Fator K e TRDE)" sheetId="6" r:id="rId6"/>
    <sheet name="Material e Serviços" sheetId="7" r:id="rId7"/>
    <sheet name="Repositório" sheetId="8" state="veryHidden" r:id="rId8"/>
  </sheets>
  <calcPr calcId="191029"/>
</workbook>
</file>

<file path=xl/calcChain.xml><?xml version="1.0" encoding="utf-8"?>
<calcChain xmlns="http://schemas.openxmlformats.org/spreadsheetml/2006/main">
  <c r="E34" i="7" l="1"/>
  <c r="E33" i="7"/>
  <c r="H22" i="7"/>
  <c r="H21" i="7"/>
  <c r="H20" i="7"/>
  <c r="H19" i="7"/>
  <c r="H18" i="7"/>
  <c r="H16" i="7"/>
  <c r="H15" i="7"/>
  <c r="H14" i="7"/>
  <c r="H12" i="7"/>
  <c r="H11" i="7"/>
  <c r="H10" i="7"/>
  <c r="H9" i="7"/>
  <c r="I5" i="7"/>
  <c r="E5" i="7"/>
  <c r="B5" i="7"/>
  <c r="H4" i="7"/>
  <c r="B4" i="7"/>
  <c r="B3" i="7"/>
  <c r="E24" i="6"/>
  <c r="E23" i="6"/>
  <c r="B13" i="6"/>
  <c r="A4" i="8" s="1"/>
  <c r="B12" i="6"/>
  <c r="A3" i="8" s="1"/>
  <c r="I5" i="6"/>
  <c r="E5" i="6"/>
  <c r="B5" i="6"/>
  <c r="H4" i="6"/>
  <c r="B4" i="6"/>
  <c r="B3" i="6"/>
  <c r="E27" i="5"/>
  <c r="E26" i="5"/>
  <c r="J15" i="5"/>
  <c r="D13" i="5"/>
  <c r="J13" i="5" s="1"/>
  <c r="J12" i="5"/>
  <c r="J11" i="5"/>
  <c r="J10" i="5"/>
  <c r="J9" i="5"/>
  <c r="J8" i="5"/>
  <c r="D14" i="5" s="1"/>
  <c r="A2" i="8" s="1"/>
  <c r="I5" i="5"/>
  <c r="E5" i="5"/>
  <c r="B5" i="5"/>
  <c r="H4" i="5"/>
  <c r="B4" i="5"/>
  <c r="B3" i="5"/>
  <c r="E30" i="4"/>
  <c r="E29" i="4"/>
  <c r="I18" i="4"/>
  <c r="J18" i="4" s="1"/>
  <c r="J16" i="4"/>
  <c r="J15" i="4"/>
  <c r="D13" i="4"/>
  <c r="J13" i="4" s="1"/>
  <c r="J12" i="4"/>
  <c r="J11" i="4"/>
  <c r="J10" i="4"/>
  <c r="J9" i="4"/>
  <c r="J8" i="4"/>
  <c r="I5" i="4"/>
  <c r="E5" i="4"/>
  <c r="B5" i="4"/>
  <c r="H4" i="4"/>
  <c r="B4" i="4"/>
  <c r="B3" i="4"/>
  <c r="H10" i="3"/>
  <c r="H9" i="3"/>
  <c r="H8" i="3"/>
  <c r="I5" i="3"/>
  <c r="E5" i="3"/>
  <c r="B5" i="3"/>
  <c r="H4" i="3"/>
  <c r="B4" i="3"/>
  <c r="B3" i="3"/>
  <c r="E34" i="2"/>
  <c r="E33" i="2"/>
  <c r="I5" i="2"/>
  <c r="E5" i="2"/>
  <c r="B5" i="2"/>
  <c r="H4" i="2"/>
  <c r="B4" i="2"/>
  <c r="B3" i="2"/>
  <c r="H17" i="7" l="1"/>
  <c r="H13" i="7"/>
  <c r="H8" i="7"/>
  <c r="D14" i="4"/>
  <c r="H23" i="7" l="1"/>
  <c r="I16" i="2"/>
  <c r="J16" i="2" s="1"/>
  <c r="A1" i="8"/>
  <c r="I19" i="2"/>
  <c r="J19" i="2" s="1"/>
  <c r="I12" i="2"/>
  <c r="J12" i="2" s="1"/>
  <c r="I9" i="2"/>
  <c r="J9" i="2" s="1"/>
  <c r="I21" i="2"/>
  <c r="J21" i="2" s="1"/>
  <c r="I18" i="2"/>
  <c r="J18" i="2" s="1"/>
  <c r="I11" i="2"/>
  <c r="J11" i="2" s="1"/>
  <c r="I22" i="2"/>
  <c r="J22" i="2" s="1"/>
  <c r="I10" i="2"/>
  <c r="J10" i="2" s="1"/>
  <c r="I20" i="2"/>
  <c r="J20" i="2" s="1"/>
  <c r="I15" i="2"/>
  <c r="J15" i="2" s="1"/>
  <c r="I14" i="2"/>
  <c r="J14" i="2" s="1"/>
  <c r="E14" i="7" l="1"/>
  <c r="G14" i="7" s="1"/>
  <c r="I14" i="7" s="1"/>
  <c r="K14" i="2"/>
  <c r="E10" i="7"/>
  <c r="G10" i="7" s="1"/>
  <c r="I10" i="7" s="1"/>
  <c r="K10" i="2"/>
  <c r="J10" i="7" s="1"/>
  <c r="E22" i="7"/>
  <c r="G22" i="7" s="1"/>
  <c r="I22" i="7" s="1"/>
  <c r="K22" i="2"/>
  <c r="J22" i="7" s="1"/>
  <c r="E21" i="7"/>
  <c r="G21" i="7" s="1"/>
  <c r="I21" i="7" s="1"/>
  <c r="K21" i="2"/>
  <c r="J21" i="7" s="1"/>
  <c r="K12" i="2"/>
  <c r="J12" i="7" s="1"/>
  <c r="E12" i="7"/>
  <c r="G12" i="7" s="1"/>
  <c r="I12" i="7" s="1"/>
  <c r="E20" i="7"/>
  <c r="G20" i="7" s="1"/>
  <c r="I20" i="7" s="1"/>
  <c r="K20" i="2"/>
  <c r="J20" i="7" s="1"/>
  <c r="E19" i="7"/>
  <c r="G19" i="7" s="1"/>
  <c r="I19" i="7" s="1"/>
  <c r="K19" i="2"/>
  <c r="J19" i="7" s="1"/>
  <c r="E18" i="7"/>
  <c r="G18" i="7" s="1"/>
  <c r="I18" i="7" s="1"/>
  <c r="K18" i="2"/>
  <c r="K15" i="2"/>
  <c r="J15" i="7" s="1"/>
  <c r="E15" i="7"/>
  <c r="G15" i="7" s="1"/>
  <c r="I15" i="7" s="1"/>
  <c r="E11" i="7"/>
  <c r="G11" i="7" s="1"/>
  <c r="I11" i="7" s="1"/>
  <c r="K11" i="2"/>
  <c r="J11" i="7" s="1"/>
  <c r="K9" i="2"/>
  <c r="E9" i="7"/>
  <c r="G9" i="7" s="1"/>
  <c r="I9" i="7" s="1"/>
  <c r="K16" i="2"/>
  <c r="J16" i="7" s="1"/>
  <c r="E16" i="7"/>
  <c r="G16" i="7" s="1"/>
  <c r="I16" i="7" s="1"/>
  <c r="I17" i="7" l="1"/>
  <c r="J18" i="7"/>
  <c r="J17" i="7" s="1"/>
  <c r="K17" i="2"/>
  <c r="C10" i="3" s="1"/>
  <c r="K8" i="2"/>
  <c r="J9" i="7"/>
  <c r="J8" i="7" s="1"/>
  <c r="J14" i="7"/>
  <c r="J13" i="7" s="1"/>
  <c r="K13" i="2"/>
  <c r="C9" i="3" s="1"/>
  <c r="I8" i="7"/>
  <c r="I13" i="7"/>
  <c r="J23" i="7" l="1"/>
  <c r="E9" i="3"/>
  <c r="G9" i="3"/>
  <c r="G10" i="3"/>
  <c r="E10" i="3"/>
  <c r="I23" i="7"/>
  <c r="C8" i="3"/>
  <c r="J23" i="2"/>
  <c r="I10" i="3" l="1"/>
  <c r="I9" i="3"/>
  <c r="C11" i="3"/>
  <c r="E8" i="3"/>
  <c r="G8" i="3"/>
  <c r="F11" i="3" s="1"/>
  <c r="I8" i="3" l="1"/>
  <c r="I11" i="3" s="1"/>
  <c r="H11" i="3" s="1"/>
  <c r="D11" i="3"/>
</calcChain>
</file>

<file path=xl/sharedStrings.xml><?xml version="1.0" encoding="utf-8"?>
<sst xmlns="http://schemas.openxmlformats.org/spreadsheetml/2006/main" count="286" uniqueCount="125">
  <si>
    <t>Prefeitura Municipal de Schroeder - SC</t>
  </si>
  <si>
    <t>SEMOB - SECRETARIA MUNICIPAL DE OBRAS E INFRAESTRUTURA URBANA</t>
  </si>
  <si>
    <t>Data do documento: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</si>
  <si>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</si>
  <si>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</si>
  <si>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</si>
  <si>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</si>
  <si>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</si>
  <si>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</si>
  <si>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</si>
  <si>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</si>
  <si>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</si>
  <si>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</si>
  <si>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</si>
  <si>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</si>
  <si>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>Orcamento de obra - EXECUÇÃO DE ESTACIONAMENTO NA ESCOLA EMÍLIO DA SILVA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</si>
  <si>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</si>
  <si>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</si>
  <si>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</si>
  <si>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</si>
  <si>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</si>
  <si>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</si>
  <si>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</si>
  <si>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</si>
  <si>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</si>
  <si>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</si>
  <si>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</si>
  <si>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</si>
  <si>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</si>
  <si>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</si>
  <si>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</si>
  <si>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</si>
  <si>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</si>
  <si>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</si>
  <si>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SERVIÇOS INICIAIS</t>
  </si>
  <si>
    <t>Etapa</t>
  </si>
  <si>
    <t>1.1</t>
  </si>
  <si>
    <t>PLACA DE OBRA EM CHAPA DE AÇO GALVANIZADO (DIMENSÕES CONFORME MEMORIAL) - INCLUSO SARRAFO DE MADEIRA, PONTALETE, PLACA DE OBRA, PREÇO DE AÇO, CARPINTEIRO, SERVENTE, CONCRETO MAGRO.</t>
  </si>
  <si>
    <t>M2</t>
  </si>
  <si>
    <t>1.2</t>
  </si>
  <si>
    <t>SERVIÇOS TOPOGRÁFICOS PARA PAVIMENTAÇÃO (LOCAÇÃO DO GREIDE E NIVELAMENTO) - INCLUSO ACOMPANHAMENTO E NOTA DE SERVIÇOS.</t>
  </si>
  <si>
    <t>1.3</t>
  </si>
  <si>
    <t>REGULARIZAÇÃO E NIVELAMENTO DA ÁREA DO PÁTIO A SER ASSENTADO O PAVIMENTO COM PISO INTERTRAVADO, MAIS ÍNDICE DE EMPOLAMENTO DO MATERIAL DE 30%</t>
  </si>
  <si>
    <t>M3</t>
  </si>
  <si>
    <t>1.4</t>
  </si>
  <si>
    <t>TRANSPORTE DE SOLOS INSERVÍVEIS COM CAMINHÃO BASCULANTE DE 10 M³, EM VIA URBANA PAVIMENTADA, DMT ATÉ 30 KM (UNIDADE: M3XKM). AF_07/2020 (CONSIDERADO 1,8KM)</t>
  </si>
  <si>
    <t>M3XKM</t>
  </si>
  <si>
    <t>2</t>
  </si>
  <si>
    <t>CALÇADA EM PAVER</t>
  </si>
  <si>
    <t>2.1</t>
  </si>
  <si>
    <t>ASSENTAMENTO DE GUIA (MEIO-FIO) EM TRECHO RETO, PRÉ MOLDADO EM CONCRETO, DIMENSÕES 100X15X13X30 CM (COMPRIMENTO X BASE INFERIOR X BASE SUPERIOR X ALTURA). AF_06/2016</t>
  </si>
  <si>
    <t>M</t>
  </si>
  <si>
    <t>2.2</t>
  </si>
  <si>
    <t>LASTRO COM MATERIAL GRANULAR (PEDRA BRITADA N.2), APLICADO SOBRE SOLO, ESPESSURA DE 5 CM - INCLUSO PLACAS VIBRATÓRIAS, PARA EXECUÇÃO DO PASSEIO - BASE SINAP CÓD. 96624</t>
  </si>
  <si>
    <t>2.3</t>
  </si>
  <si>
    <t>EXECUÇÃO DE PAVIMENTO EM PISO INTERTRAVADO, COM BLOCO 16 FACES DE 22 X 11 CM, ESPESSURA 8 CM, (AREIA MEDIA E PÓ DE PEDRA, CALCETEIRO, SERVENTE, PLACAS VIBRATÓRIAS E CORTADORAS DE PISO). AF_10/2022</t>
  </si>
  <si>
    <t>3</t>
  </si>
  <si>
    <t>SINALIZAÇÃO</t>
  </si>
  <si>
    <t>3.1</t>
  </si>
  <si>
    <t>SINALIZAÇÃO HORIZONTAL COM TINTA RETRORREFLETIVA A BASE DE RESINA ACRÍLICA COM MICROESFERAS DE VIDRO, E = 30 CM, APLICAÇÃO MANUAL. AF_05/2021</t>
  </si>
  <si>
    <t>3.2</t>
  </si>
  <si>
    <t>CONCRETO FCK = 15MPA, TRAÇO 1:3,4:3,5 (EM MASSA SECA DE CIMENTO/ AREIA MÉDIA/ BRITA 1) - PREPARO MECÂNICO COM BETONEIRA 400 L. AF_05/2021</t>
  </si>
  <si>
    <t>3.3</t>
  </si>
  <si>
    <t>ESCAVAÇÃO MANUAL DE VALA COM PROFUNDIDADE MENOR OU IGUAL A 1,30 M. AF_02/2021</t>
  </si>
  <si>
    <t>3.4</t>
  </si>
  <si>
    <t>PLACA DE ADVERTÊNCIA EM AÇO, LADO DE 0,60 M - PELÍCULA RETRORREFLETIVA TIPO I + SI - FORNECIMENTO E IMPLANTAÇÃO</t>
  </si>
  <si>
    <t>UN</t>
  </si>
  <si>
    <t>3.5</t>
  </si>
  <si>
    <t>SUPORTE METÁLICO GALVANIZADO PARA PLACA DE ADVERTÊNCIA OU REGULAMENTAÇÃO - LADO OU DIÂMETRO DE 0,60 M - FORNECIMENTO E IMPLANTAÇÃO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</si>
  <si>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</si>
  <si>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</si>
  <si>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</si>
  <si>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</si>
  <si>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</si>
  <si>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Mês 2</t>
  </si>
  <si>
    <t>R$ Mês 2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</si>
  <si>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</si>
  <si>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</si>
  <si>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</si>
  <si>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</si>
  <si>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</si>
  <si>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</si>
  <si>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</si>
  <si>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</si>
  <si>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</si>
  <si>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</si>
  <si>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</si>
  <si>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</si>
  <si>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</si>
  <si>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</si>
  <si>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</si>
  <si>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</si>
  <si>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</si>
  <si>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</si>
  <si>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</si>
  <si>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</si>
  <si>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</si>
  <si>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</si>
  <si>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</si>
  <si>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</si>
  <si>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</si>
  <si>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</si>
  <si>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</si>
  <si>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</si>
  <si>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</si>
  <si>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</si>
  <si>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</si>
  <si>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</si>
  <si>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</si>
  <si>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</si>
  <si>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</si>
  <si>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</si>
  <si>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</si>
  <si>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</si>
  <si>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</si>
  <si>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</si>
  <si>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</si>
  <si>
    <t>ARTEPAVI LTDA</t>
  </si>
  <si>
    <t>45.632.470/0001-06</t>
  </si>
  <si>
    <t>INACIOSTRELOW@GMAIL.COM</t>
  </si>
  <si>
    <t>INACIO STRELOW</t>
  </si>
  <si>
    <t>SCHROEDER</t>
  </si>
  <si>
    <t>069.772.389-50</t>
  </si>
  <si>
    <t>Processo Licitatório nº 133/2024-PMs - Contratação nº 901642024 - CONCORRÊNCIA ELETRÔNICA Nº 50/2024-PMS</t>
  </si>
  <si>
    <t>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</si>
</sst>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0\ 000\ 000\ 0000\ 00"/>
    <numFmt numFmtId="165" formatCode="00\ 000\ 0000\ 00"/>
    <numFmt numFmtId="166" formatCode="\(##\)\ ####\-####"/>
    <numFmt numFmtId="167" formatCode="\(000\)\ 0000\-0000"/>
    <numFmt numFmtId="168" formatCode="#,##0.0000"/>
    <numFmt numFmtId="169" formatCode="###,##0.00"/>
    <numFmt numFmtId="170" formatCode="###,##0.0000"/>
    <numFmt numFmtId="171" formatCode="#,##0.00##"/>
  </numFmts>
  <fonts count="638" x14ac:knownFonts="1">
    <font>
      <sz val="11"/>
      <color indexed="8"/>
      <name val="Calibri"/>
      <family val="2"/>
      <scheme val="minor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color indexed="8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64"/>
      </patternFill>
    </fill>
    <fill>
      <patternFill patternType="solid">
        <fgColor rgb="FFC0C0C0"/>
      </patternFill>
    </fill>
    <fill>
      <patternFill patternType="solid">
        <fgColor rgb="FFB0E0E6"/>
      </patternFill>
    </fill>
    <fill>
      <patternFill patternType="solid">
        <fgColor indexed="2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649">
    <xf numFmtId="0" fontId="0" fillId="0" borderId="0" xfId="0"/>
    <xf numFmtId="0" fontId="6" fillId="0" borderId="0" xfId="0" applyFont="1" applyAlignment="1">
      <alignment horizontal="left" vertical="top"/>
    </xf>
    <xf numFmtId="14" fontId="0" fillId="0" borderId="0" xfId="0" applyNumberFormat="1"/>
    <xf numFmtId="0" fontId="9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left"/>
    </xf>
    <xf numFmtId="0" fontId="18" fillId="3" borderId="1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left"/>
    </xf>
    <xf numFmtId="4" fontId="20" fillId="3" borderId="1" xfId="0" applyNumberFormat="1" applyFont="1" applyFill="1" applyBorder="1" applyAlignment="1">
      <alignment horizontal="right"/>
    </xf>
    <xf numFmtId="0" fontId="21" fillId="0" borderId="0" xfId="0" applyFont="1"/>
    <xf numFmtId="0" fontId="22" fillId="0" borderId="1" xfId="0" applyFont="1" applyBorder="1" applyAlignment="1">
      <alignment horizontal="left" vertical="top"/>
    </xf>
    <xf numFmtId="0" fontId="23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top"/>
    </xf>
    <xf numFmtId="168" fontId="25" fillId="0" borderId="1" xfId="0" applyNumberFormat="1" applyFont="1" applyBorder="1" applyAlignment="1">
      <alignment horizontal="right" vertical="top"/>
    </xf>
    <xf numFmtId="169" fontId="26" fillId="0" borderId="1" xfId="0" applyNumberFormat="1" applyFont="1" applyBorder="1" applyAlignment="1">
      <alignment horizontal="right" vertical="top"/>
    </xf>
    <xf numFmtId="169" fontId="27" fillId="0" borderId="1" xfId="0" applyNumberFormat="1" applyFont="1" applyBorder="1" applyAlignment="1">
      <alignment horizontal="right" vertical="top"/>
    </xf>
    <xf numFmtId="169" fontId="28" fillId="0" borderId="1" xfId="0" applyNumberFormat="1" applyFont="1" applyBorder="1" applyAlignment="1">
      <alignment horizontal="right" vertical="top"/>
    </xf>
    <xf numFmtId="170" fontId="29" fillId="2" borderId="1" xfId="0" applyNumberFormat="1" applyFont="1" applyFill="1" applyBorder="1" applyAlignment="1" applyProtection="1">
      <alignment horizontal="right" vertical="top"/>
      <protection locked="0"/>
    </xf>
    <xf numFmtId="171" fontId="30" fillId="0" borderId="1" xfId="0" applyNumberFormat="1" applyFont="1" applyBorder="1" applyAlignment="1">
      <alignment horizontal="right" vertical="top"/>
    </xf>
    <xf numFmtId="4" fontId="31" fillId="0" borderId="1" xfId="0" applyNumberFormat="1" applyFont="1" applyBorder="1" applyAlignment="1">
      <alignment horizontal="right" vertical="top"/>
    </xf>
    <xf numFmtId="4" fontId="32" fillId="0" borderId="1" xfId="0" applyNumberFormat="1" applyFont="1" applyBorder="1" applyAlignment="1">
      <alignment horizontal="right" vertical="top"/>
    </xf>
    <xf numFmtId="0" fontId="33" fillId="0" borderId="0" xfId="0" applyFont="1"/>
    <xf numFmtId="0" fontId="34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/>
    </xf>
    <xf numFmtId="168" fontId="37" fillId="0" borderId="1" xfId="0" applyNumberFormat="1" applyFont="1" applyBorder="1" applyAlignment="1">
      <alignment horizontal="right" vertical="top"/>
    </xf>
    <xf numFmtId="169" fontId="38" fillId="0" borderId="1" xfId="0" applyNumberFormat="1" applyFont="1" applyBorder="1" applyAlignment="1">
      <alignment horizontal="right" vertical="top"/>
    </xf>
    <xf numFmtId="169" fontId="39" fillId="0" borderId="1" xfId="0" applyNumberFormat="1" applyFont="1" applyBorder="1" applyAlignment="1">
      <alignment horizontal="right" vertical="top"/>
    </xf>
    <xf numFmtId="169" fontId="40" fillId="0" borderId="1" xfId="0" applyNumberFormat="1" applyFont="1" applyBorder="1" applyAlignment="1">
      <alignment horizontal="right" vertical="top"/>
    </xf>
    <xf numFmtId="170" fontId="41" fillId="2" borderId="1" xfId="0" applyNumberFormat="1" applyFont="1" applyFill="1" applyBorder="1" applyAlignment="1" applyProtection="1">
      <alignment horizontal="right" vertical="top"/>
      <protection locked="0"/>
    </xf>
    <xf numFmtId="171" fontId="42" fillId="0" borderId="1" xfId="0" applyNumberFormat="1" applyFont="1" applyBorder="1" applyAlignment="1">
      <alignment horizontal="right" vertical="top"/>
    </xf>
    <xf numFmtId="4" fontId="43" fillId="0" borderId="1" xfId="0" applyNumberFormat="1" applyFont="1" applyBorder="1" applyAlignment="1">
      <alignment horizontal="right" vertical="top"/>
    </xf>
    <xf numFmtId="4" fontId="44" fillId="0" borderId="1" xfId="0" applyNumberFormat="1" applyFont="1" applyBorder="1" applyAlignment="1">
      <alignment horizontal="right" vertical="top"/>
    </xf>
    <xf numFmtId="0" fontId="45" fillId="0" borderId="0" xfId="0" applyFont="1"/>
    <xf numFmtId="0" fontId="46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left" vertical="top" wrapText="1"/>
    </xf>
    <xf numFmtId="0" fontId="48" fillId="0" borderId="1" xfId="0" applyFont="1" applyBorder="1" applyAlignment="1">
      <alignment horizontal="center" vertical="top"/>
    </xf>
    <xf numFmtId="168" fontId="49" fillId="0" borderId="1" xfId="0" applyNumberFormat="1" applyFont="1" applyBorder="1" applyAlignment="1">
      <alignment horizontal="right" vertical="top"/>
    </xf>
    <xf numFmtId="169" fontId="50" fillId="0" borderId="1" xfId="0" applyNumberFormat="1" applyFont="1" applyBorder="1" applyAlignment="1">
      <alignment horizontal="right" vertical="top"/>
    </xf>
    <xf numFmtId="169" fontId="51" fillId="0" borderId="1" xfId="0" applyNumberFormat="1" applyFont="1" applyBorder="1" applyAlignment="1">
      <alignment horizontal="right" vertical="top"/>
    </xf>
    <xf numFmtId="169" fontId="52" fillId="0" borderId="1" xfId="0" applyNumberFormat="1" applyFont="1" applyBorder="1" applyAlignment="1">
      <alignment horizontal="right" vertical="top"/>
    </xf>
    <xf numFmtId="170" fontId="53" fillId="2" borderId="1" xfId="0" applyNumberFormat="1" applyFont="1" applyFill="1" applyBorder="1" applyAlignment="1" applyProtection="1">
      <alignment horizontal="right" vertical="top"/>
      <protection locked="0"/>
    </xf>
    <xf numFmtId="171" fontId="54" fillId="0" borderId="1" xfId="0" applyNumberFormat="1" applyFont="1" applyBorder="1" applyAlignment="1">
      <alignment horizontal="right" vertical="top"/>
    </xf>
    <xf numFmtId="4" fontId="55" fillId="0" borderId="1" xfId="0" applyNumberFormat="1" applyFont="1" applyBorder="1" applyAlignment="1">
      <alignment horizontal="right" vertical="top"/>
    </xf>
    <xf numFmtId="4" fontId="56" fillId="0" borderId="1" xfId="0" applyNumberFormat="1" applyFont="1" applyBorder="1" applyAlignment="1">
      <alignment horizontal="right" vertical="top"/>
    </xf>
    <xf numFmtId="0" fontId="57" fillId="0" borderId="0" xfId="0" applyFont="1"/>
    <xf numFmtId="0" fontId="58" fillId="0" borderId="1" xfId="0" applyFont="1" applyBorder="1" applyAlignment="1">
      <alignment horizontal="left" vertical="top"/>
    </xf>
    <xf numFmtId="0" fontId="59" fillId="0" borderId="1" xfId="0" applyFont="1" applyBorder="1" applyAlignment="1">
      <alignment horizontal="left" vertical="top" wrapText="1"/>
    </xf>
    <xf numFmtId="0" fontId="60" fillId="0" borderId="1" xfId="0" applyFont="1" applyBorder="1" applyAlignment="1">
      <alignment horizontal="center" vertical="top"/>
    </xf>
    <xf numFmtId="168" fontId="61" fillId="0" borderId="1" xfId="0" applyNumberFormat="1" applyFont="1" applyBorder="1" applyAlignment="1">
      <alignment horizontal="right" vertical="top"/>
    </xf>
    <xf numFmtId="169" fontId="62" fillId="0" borderId="1" xfId="0" applyNumberFormat="1" applyFont="1" applyBorder="1" applyAlignment="1">
      <alignment horizontal="right" vertical="top"/>
    </xf>
    <xf numFmtId="169" fontId="63" fillId="0" borderId="1" xfId="0" applyNumberFormat="1" applyFont="1" applyBorder="1" applyAlignment="1">
      <alignment horizontal="right" vertical="top"/>
    </xf>
    <xf numFmtId="169" fontId="64" fillId="0" borderId="1" xfId="0" applyNumberFormat="1" applyFont="1" applyBorder="1" applyAlignment="1">
      <alignment horizontal="right" vertical="top"/>
    </xf>
    <xf numFmtId="170" fontId="65" fillId="2" borderId="1" xfId="0" applyNumberFormat="1" applyFont="1" applyFill="1" applyBorder="1" applyAlignment="1" applyProtection="1">
      <alignment horizontal="right" vertical="top"/>
      <protection locked="0"/>
    </xf>
    <xf numFmtId="171" fontId="66" fillId="0" borderId="1" xfId="0" applyNumberFormat="1" applyFont="1" applyBorder="1" applyAlignment="1">
      <alignment horizontal="right" vertical="top"/>
    </xf>
    <xf numFmtId="4" fontId="67" fillId="0" borderId="1" xfId="0" applyNumberFormat="1" applyFont="1" applyBorder="1" applyAlignment="1">
      <alignment horizontal="right" vertical="top"/>
    </xf>
    <xf numFmtId="4" fontId="68" fillId="0" borderId="1" xfId="0" applyNumberFormat="1" applyFont="1" applyBorder="1" applyAlignment="1">
      <alignment horizontal="right" vertical="top"/>
    </xf>
    <xf numFmtId="0" fontId="69" fillId="0" borderId="0" xfId="0" applyFont="1"/>
    <xf numFmtId="0" fontId="70" fillId="3" borderId="1" xfId="0" applyFont="1" applyFill="1" applyBorder="1" applyAlignment="1">
      <alignment horizontal="left"/>
    </xf>
    <xf numFmtId="0" fontId="78" fillId="3" borderId="1" xfId="0" applyFont="1" applyFill="1" applyBorder="1" applyAlignment="1">
      <alignment horizontal="left"/>
    </xf>
    <xf numFmtId="0" fontId="79" fillId="3" borderId="1" xfId="0" applyFont="1" applyFill="1" applyBorder="1" applyAlignment="1">
      <alignment horizontal="left"/>
    </xf>
    <xf numFmtId="4" fontId="80" fillId="3" borderId="1" xfId="0" applyNumberFormat="1" applyFont="1" applyFill="1" applyBorder="1" applyAlignment="1">
      <alignment horizontal="right"/>
    </xf>
    <xf numFmtId="0" fontId="81" fillId="0" borderId="0" xfId="0" applyFont="1"/>
    <xf numFmtId="0" fontId="82" fillId="0" borderId="1" xfId="0" applyFont="1" applyBorder="1" applyAlignment="1">
      <alignment horizontal="left" vertical="top"/>
    </xf>
    <xf numFmtId="0" fontId="83" fillId="0" borderId="1" xfId="0" applyFont="1" applyBorder="1" applyAlignment="1">
      <alignment horizontal="left" vertical="top" wrapText="1"/>
    </xf>
    <xf numFmtId="0" fontId="84" fillId="0" borderId="1" xfId="0" applyFont="1" applyBorder="1" applyAlignment="1">
      <alignment horizontal="center" vertical="top"/>
    </xf>
    <xf numFmtId="168" fontId="85" fillId="0" borderId="1" xfId="0" applyNumberFormat="1" applyFont="1" applyBorder="1" applyAlignment="1">
      <alignment horizontal="right" vertical="top"/>
    </xf>
    <xf numFmtId="169" fontId="86" fillId="0" borderId="1" xfId="0" applyNumberFormat="1" applyFont="1" applyBorder="1" applyAlignment="1">
      <alignment horizontal="right" vertical="top"/>
    </xf>
    <xf numFmtId="169" fontId="87" fillId="0" borderId="1" xfId="0" applyNumberFormat="1" applyFont="1" applyBorder="1" applyAlignment="1">
      <alignment horizontal="right" vertical="top"/>
    </xf>
    <xf numFmtId="169" fontId="88" fillId="0" borderId="1" xfId="0" applyNumberFormat="1" applyFont="1" applyBorder="1" applyAlignment="1">
      <alignment horizontal="right" vertical="top"/>
    </xf>
    <xf numFmtId="170" fontId="89" fillId="2" borderId="1" xfId="0" applyNumberFormat="1" applyFont="1" applyFill="1" applyBorder="1" applyAlignment="1" applyProtection="1">
      <alignment horizontal="right" vertical="top"/>
      <protection locked="0"/>
    </xf>
    <xf numFmtId="171" fontId="90" fillId="0" borderId="1" xfId="0" applyNumberFormat="1" applyFont="1" applyBorder="1" applyAlignment="1">
      <alignment horizontal="right" vertical="top"/>
    </xf>
    <xf numFmtId="4" fontId="91" fillId="0" borderId="1" xfId="0" applyNumberFormat="1" applyFont="1" applyBorder="1" applyAlignment="1">
      <alignment horizontal="right" vertical="top"/>
    </xf>
    <xf numFmtId="4" fontId="92" fillId="0" borderId="1" xfId="0" applyNumberFormat="1" applyFont="1" applyBorder="1" applyAlignment="1">
      <alignment horizontal="right" vertical="top"/>
    </xf>
    <xf numFmtId="0" fontId="93" fillId="0" borderId="0" xfId="0" applyFont="1"/>
    <xf numFmtId="0" fontId="94" fillId="0" borderId="1" xfId="0" applyFont="1" applyBorder="1" applyAlignment="1">
      <alignment horizontal="left" vertical="top"/>
    </xf>
    <xf numFmtId="0" fontId="95" fillId="0" borderId="1" xfId="0" applyFont="1" applyBorder="1" applyAlignment="1">
      <alignment horizontal="left" vertical="top" wrapText="1"/>
    </xf>
    <xf numFmtId="0" fontId="96" fillId="0" borderId="1" xfId="0" applyFont="1" applyBorder="1" applyAlignment="1">
      <alignment horizontal="center" vertical="top"/>
    </xf>
    <xf numFmtId="168" fontId="97" fillId="0" borderId="1" xfId="0" applyNumberFormat="1" applyFont="1" applyBorder="1" applyAlignment="1">
      <alignment horizontal="right" vertical="top"/>
    </xf>
    <xf numFmtId="169" fontId="98" fillId="0" borderId="1" xfId="0" applyNumberFormat="1" applyFont="1" applyBorder="1" applyAlignment="1">
      <alignment horizontal="right" vertical="top"/>
    </xf>
    <xf numFmtId="169" fontId="99" fillId="0" borderId="1" xfId="0" applyNumberFormat="1" applyFont="1" applyBorder="1" applyAlignment="1">
      <alignment horizontal="right" vertical="top"/>
    </xf>
    <xf numFmtId="169" fontId="100" fillId="0" borderId="1" xfId="0" applyNumberFormat="1" applyFont="1" applyBorder="1" applyAlignment="1">
      <alignment horizontal="right" vertical="top"/>
    </xf>
    <xf numFmtId="170" fontId="101" fillId="2" borderId="1" xfId="0" applyNumberFormat="1" applyFont="1" applyFill="1" applyBorder="1" applyAlignment="1" applyProtection="1">
      <alignment horizontal="right" vertical="top"/>
      <protection locked="0"/>
    </xf>
    <xf numFmtId="171" fontId="102" fillId="0" borderId="1" xfId="0" applyNumberFormat="1" applyFont="1" applyBorder="1" applyAlignment="1">
      <alignment horizontal="right" vertical="top"/>
    </xf>
    <xf numFmtId="4" fontId="103" fillId="0" borderId="1" xfId="0" applyNumberFormat="1" applyFont="1" applyBorder="1" applyAlignment="1">
      <alignment horizontal="right" vertical="top"/>
    </xf>
    <xf numFmtId="4" fontId="104" fillId="0" borderId="1" xfId="0" applyNumberFormat="1" applyFont="1" applyBorder="1" applyAlignment="1">
      <alignment horizontal="right" vertical="top"/>
    </xf>
    <xf numFmtId="0" fontId="105" fillId="0" borderId="0" xfId="0" applyFont="1"/>
    <xf numFmtId="0" fontId="106" fillId="0" borderId="1" xfId="0" applyFont="1" applyBorder="1" applyAlignment="1">
      <alignment horizontal="left" vertical="top"/>
    </xf>
    <xf numFmtId="0" fontId="107" fillId="0" borderId="1" xfId="0" applyFont="1" applyBorder="1" applyAlignment="1">
      <alignment horizontal="left" vertical="top" wrapText="1"/>
    </xf>
    <xf numFmtId="0" fontId="108" fillId="0" borderId="1" xfId="0" applyFont="1" applyBorder="1" applyAlignment="1">
      <alignment horizontal="center" vertical="top"/>
    </xf>
    <xf numFmtId="168" fontId="109" fillId="0" borderId="1" xfId="0" applyNumberFormat="1" applyFont="1" applyBorder="1" applyAlignment="1">
      <alignment horizontal="right" vertical="top"/>
    </xf>
    <xf numFmtId="169" fontId="110" fillId="0" borderId="1" xfId="0" applyNumberFormat="1" applyFont="1" applyBorder="1" applyAlignment="1">
      <alignment horizontal="right" vertical="top"/>
    </xf>
    <xf numFmtId="169" fontId="111" fillId="0" borderId="1" xfId="0" applyNumberFormat="1" applyFont="1" applyBorder="1" applyAlignment="1">
      <alignment horizontal="right" vertical="top"/>
    </xf>
    <xf numFmtId="169" fontId="112" fillId="0" borderId="1" xfId="0" applyNumberFormat="1" applyFont="1" applyBorder="1" applyAlignment="1">
      <alignment horizontal="right" vertical="top"/>
    </xf>
    <xf numFmtId="170" fontId="113" fillId="2" borderId="1" xfId="0" applyNumberFormat="1" applyFont="1" applyFill="1" applyBorder="1" applyAlignment="1" applyProtection="1">
      <alignment horizontal="right" vertical="top"/>
      <protection locked="0"/>
    </xf>
    <xf numFmtId="171" fontId="114" fillId="0" borderId="1" xfId="0" applyNumberFormat="1" applyFont="1" applyBorder="1" applyAlignment="1">
      <alignment horizontal="right" vertical="top"/>
    </xf>
    <xf numFmtId="4" fontId="115" fillId="0" borderId="1" xfId="0" applyNumberFormat="1" applyFont="1" applyBorder="1" applyAlignment="1">
      <alignment horizontal="right" vertical="top"/>
    </xf>
    <xf numFmtId="4" fontId="116" fillId="0" borderId="1" xfId="0" applyNumberFormat="1" applyFont="1" applyBorder="1" applyAlignment="1">
      <alignment horizontal="right" vertical="top"/>
    </xf>
    <xf numFmtId="0" fontId="117" fillId="0" borderId="0" xfId="0" applyFont="1"/>
    <xf numFmtId="0" fontId="118" fillId="3" borderId="1" xfId="0" applyFont="1" applyFill="1" applyBorder="1" applyAlignment="1">
      <alignment horizontal="left"/>
    </xf>
    <xf numFmtId="0" fontId="126" fillId="3" borderId="1" xfId="0" applyFont="1" applyFill="1" applyBorder="1" applyAlignment="1">
      <alignment horizontal="left"/>
    </xf>
    <xf numFmtId="0" fontId="127" fillId="3" borderId="1" xfId="0" applyFont="1" applyFill="1" applyBorder="1" applyAlignment="1">
      <alignment horizontal="left"/>
    </xf>
    <xf numFmtId="4" fontId="128" fillId="3" borderId="1" xfId="0" applyNumberFormat="1" applyFont="1" applyFill="1" applyBorder="1" applyAlignment="1">
      <alignment horizontal="right"/>
    </xf>
    <xf numFmtId="0" fontId="129" fillId="0" borderId="0" xfId="0" applyFont="1"/>
    <xf numFmtId="0" fontId="130" fillId="0" borderId="1" xfId="0" applyFont="1" applyBorder="1" applyAlignment="1">
      <alignment horizontal="left" vertical="top"/>
    </xf>
    <xf numFmtId="0" fontId="131" fillId="0" borderId="1" xfId="0" applyFont="1" applyBorder="1" applyAlignment="1">
      <alignment horizontal="left" vertical="top" wrapText="1"/>
    </xf>
    <xf numFmtId="0" fontId="132" fillId="0" borderId="1" xfId="0" applyFont="1" applyBorder="1" applyAlignment="1">
      <alignment horizontal="center" vertical="top"/>
    </xf>
    <xf numFmtId="168" fontId="133" fillId="0" borderId="1" xfId="0" applyNumberFormat="1" applyFont="1" applyBorder="1" applyAlignment="1">
      <alignment horizontal="right" vertical="top"/>
    </xf>
    <xf numFmtId="169" fontId="134" fillId="0" borderId="1" xfId="0" applyNumberFormat="1" applyFont="1" applyBorder="1" applyAlignment="1">
      <alignment horizontal="right" vertical="top"/>
    </xf>
    <xf numFmtId="169" fontId="135" fillId="0" borderId="1" xfId="0" applyNumberFormat="1" applyFont="1" applyBorder="1" applyAlignment="1">
      <alignment horizontal="right" vertical="top"/>
    </xf>
    <xf numFmtId="169" fontId="136" fillId="0" borderId="1" xfId="0" applyNumberFormat="1" applyFont="1" applyBorder="1" applyAlignment="1">
      <alignment horizontal="right" vertical="top"/>
    </xf>
    <xf numFmtId="170" fontId="137" fillId="2" borderId="1" xfId="0" applyNumberFormat="1" applyFont="1" applyFill="1" applyBorder="1" applyAlignment="1" applyProtection="1">
      <alignment horizontal="right" vertical="top"/>
      <protection locked="0"/>
    </xf>
    <xf numFmtId="171" fontId="138" fillId="0" borderId="1" xfId="0" applyNumberFormat="1" applyFont="1" applyBorder="1" applyAlignment="1">
      <alignment horizontal="right" vertical="top"/>
    </xf>
    <xf numFmtId="4" fontId="139" fillId="0" borderId="1" xfId="0" applyNumberFormat="1" applyFont="1" applyBorder="1" applyAlignment="1">
      <alignment horizontal="right" vertical="top"/>
    </xf>
    <xf numFmtId="4" fontId="140" fillId="0" borderId="1" xfId="0" applyNumberFormat="1" applyFont="1" applyBorder="1" applyAlignment="1">
      <alignment horizontal="right" vertical="top"/>
    </xf>
    <xf numFmtId="0" fontId="141" fillId="0" borderId="0" xfId="0" applyFont="1"/>
    <xf numFmtId="0" fontId="142" fillId="0" borderId="1" xfId="0" applyFont="1" applyBorder="1" applyAlignment="1">
      <alignment horizontal="left" vertical="top"/>
    </xf>
    <xf numFmtId="0" fontId="143" fillId="0" borderId="1" xfId="0" applyFont="1" applyBorder="1" applyAlignment="1">
      <alignment horizontal="left" vertical="top" wrapText="1"/>
    </xf>
    <xf numFmtId="0" fontId="144" fillId="0" borderId="1" xfId="0" applyFont="1" applyBorder="1" applyAlignment="1">
      <alignment horizontal="center" vertical="top"/>
    </xf>
    <xf numFmtId="168" fontId="145" fillId="0" borderId="1" xfId="0" applyNumberFormat="1" applyFont="1" applyBorder="1" applyAlignment="1">
      <alignment horizontal="right" vertical="top"/>
    </xf>
    <xf numFmtId="169" fontId="146" fillId="0" borderId="1" xfId="0" applyNumberFormat="1" applyFont="1" applyBorder="1" applyAlignment="1">
      <alignment horizontal="right" vertical="top"/>
    </xf>
    <xf numFmtId="169" fontId="147" fillId="0" borderId="1" xfId="0" applyNumberFormat="1" applyFont="1" applyBorder="1" applyAlignment="1">
      <alignment horizontal="right" vertical="top"/>
    </xf>
    <xf numFmtId="169" fontId="148" fillId="0" borderId="1" xfId="0" applyNumberFormat="1" applyFont="1" applyBorder="1" applyAlignment="1">
      <alignment horizontal="right" vertical="top"/>
    </xf>
    <xf numFmtId="170" fontId="149" fillId="2" borderId="1" xfId="0" applyNumberFormat="1" applyFont="1" applyFill="1" applyBorder="1" applyAlignment="1" applyProtection="1">
      <alignment horizontal="right" vertical="top"/>
      <protection locked="0"/>
    </xf>
    <xf numFmtId="171" fontId="150" fillId="0" borderId="1" xfId="0" applyNumberFormat="1" applyFont="1" applyBorder="1" applyAlignment="1">
      <alignment horizontal="right" vertical="top"/>
    </xf>
    <xf numFmtId="4" fontId="151" fillId="0" borderId="1" xfId="0" applyNumberFormat="1" applyFont="1" applyBorder="1" applyAlignment="1">
      <alignment horizontal="right" vertical="top"/>
    </xf>
    <xf numFmtId="4" fontId="152" fillId="0" borderId="1" xfId="0" applyNumberFormat="1" applyFont="1" applyBorder="1" applyAlignment="1">
      <alignment horizontal="right" vertical="top"/>
    </xf>
    <xf numFmtId="0" fontId="153" fillId="0" borderId="0" xfId="0" applyFont="1"/>
    <xf numFmtId="0" fontId="154" fillId="0" borderId="1" xfId="0" applyFont="1" applyBorder="1" applyAlignment="1">
      <alignment horizontal="left" vertical="top"/>
    </xf>
    <xf numFmtId="0" fontId="155" fillId="0" borderId="1" xfId="0" applyFont="1" applyBorder="1" applyAlignment="1">
      <alignment horizontal="left" vertical="top" wrapText="1"/>
    </xf>
    <xf numFmtId="0" fontId="156" fillId="0" borderId="1" xfId="0" applyFont="1" applyBorder="1" applyAlignment="1">
      <alignment horizontal="center" vertical="top"/>
    </xf>
    <xf numFmtId="168" fontId="157" fillId="0" borderId="1" xfId="0" applyNumberFormat="1" applyFont="1" applyBorder="1" applyAlignment="1">
      <alignment horizontal="right" vertical="top"/>
    </xf>
    <xf numFmtId="169" fontId="158" fillId="0" borderId="1" xfId="0" applyNumberFormat="1" applyFont="1" applyBorder="1" applyAlignment="1">
      <alignment horizontal="right" vertical="top"/>
    </xf>
    <xf numFmtId="169" fontId="159" fillId="0" borderId="1" xfId="0" applyNumberFormat="1" applyFont="1" applyBorder="1" applyAlignment="1">
      <alignment horizontal="right" vertical="top"/>
    </xf>
    <xf numFmtId="169" fontId="160" fillId="0" borderId="1" xfId="0" applyNumberFormat="1" applyFont="1" applyBorder="1" applyAlignment="1">
      <alignment horizontal="right" vertical="top"/>
    </xf>
    <xf numFmtId="170" fontId="161" fillId="2" borderId="1" xfId="0" applyNumberFormat="1" applyFont="1" applyFill="1" applyBorder="1" applyAlignment="1" applyProtection="1">
      <alignment horizontal="right" vertical="top"/>
      <protection locked="0"/>
    </xf>
    <xf numFmtId="171" fontId="162" fillId="0" borderId="1" xfId="0" applyNumberFormat="1" applyFont="1" applyBorder="1" applyAlignment="1">
      <alignment horizontal="right" vertical="top"/>
    </xf>
    <xf numFmtId="4" fontId="163" fillId="0" borderId="1" xfId="0" applyNumberFormat="1" applyFont="1" applyBorder="1" applyAlignment="1">
      <alignment horizontal="right" vertical="top"/>
    </xf>
    <xf numFmtId="4" fontId="164" fillId="0" borderId="1" xfId="0" applyNumberFormat="1" applyFont="1" applyBorder="1" applyAlignment="1">
      <alignment horizontal="right" vertical="top"/>
    </xf>
    <xf numFmtId="0" fontId="165" fillId="0" borderId="0" xfId="0" applyFont="1"/>
    <xf numFmtId="0" fontId="166" fillId="0" borderId="1" xfId="0" applyFont="1" applyBorder="1" applyAlignment="1">
      <alignment horizontal="left" vertical="top"/>
    </xf>
    <xf numFmtId="0" fontId="167" fillId="0" borderId="1" xfId="0" applyFont="1" applyBorder="1" applyAlignment="1">
      <alignment horizontal="left" vertical="top" wrapText="1"/>
    </xf>
    <xf numFmtId="0" fontId="168" fillId="0" borderId="1" xfId="0" applyFont="1" applyBorder="1" applyAlignment="1">
      <alignment horizontal="center" vertical="top"/>
    </xf>
    <xf numFmtId="168" fontId="169" fillId="0" borderId="1" xfId="0" applyNumberFormat="1" applyFont="1" applyBorder="1" applyAlignment="1">
      <alignment horizontal="right" vertical="top"/>
    </xf>
    <xf numFmtId="169" fontId="170" fillId="0" borderId="1" xfId="0" applyNumberFormat="1" applyFont="1" applyBorder="1" applyAlignment="1">
      <alignment horizontal="right" vertical="top"/>
    </xf>
    <xf numFmtId="169" fontId="171" fillId="0" borderId="1" xfId="0" applyNumberFormat="1" applyFont="1" applyBorder="1" applyAlignment="1">
      <alignment horizontal="right" vertical="top"/>
    </xf>
    <xf numFmtId="169" fontId="172" fillId="0" borderId="1" xfId="0" applyNumberFormat="1" applyFont="1" applyBorder="1" applyAlignment="1">
      <alignment horizontal="right" vertical="top"/>
    </xf>
    <xf numFmtId="170" fontId="173" fillId="2" borderId="1" xfId="0" applyNumberFormat="1" applyFont="1" applyFill="1" applyBorder="1" applyAlignment="1" applyProtection="1">
      <alignment horizontal="right" vertical="top"/>
      <protection locked="0"/>
    </xf>
    <xf numFmtId="171" fontId="174" fillId="0" borderId="1" xfId="0" applyNumberFormat="1" applyFont="1" applyBorder="1" applyAlignment="1">
      <alignment horizontal="right" vertical="top"/>
    </xf>
    <xf numFmtId="4" fontId="175" fillId="0" borderId="1" xfId="0" applyNumberFormat="1" applyFont="1" applyBorder="1" applyAlignment="1">
      <alignment horizontal="right" vertical="top"/>
    </xf>
    <xf numFmtId="4" fontId="176" fillId="0" borderId="1" xfId="0" applyNumberFormat="1" applyFont="1" applyBorder="1" applyAlignment="1">
      <alignment horizontal="right" vertical="top"/>
    </xf>
    <xf numFmtId="0" fontId="177" fillId="0" borderId="0" xfId="0" applyFont="1"/>
    <xf numFmtId="0" fontId="178" fillId="0" borderId="1" xfId="0" applyFont="1" applyBorder="1" applyAlignment="1">
      <alignment horizontal="left" vertical="top"/>
    </xf>
    <xf numFmtId="0" fontId="179" fillId="0" borderId="1" xfId="0" applyFont="1" applyBorder="1" applyAlignment="1">
      <alignment horizontal="left" vertical="top" wrapText="1"/>
    </xf>
    <xf numFmtId="0" fontId="180" fillId="0" borderId="1" xfId="0" applyFont="1" applyBorder="1" applyAlignment="1">
      <alignment horizontal="center" vertical="top"/>
    </xf>
    <xf numFmtId="168" fontId="181" fillId="0" borderId="1" xfId="0" applyNumberFormat="1" applyFont="1" applyBorder="1" applyAlignment="1">
      <alignment horizontal="right" vertical="top"/>
    </xf>
    <xf numFmtId="169" fontId="182" fillId="0" borderId="1" xfId="0" applyNumberFormat="1" applyFont="1" applyBorder="1" applyAlignment="1">
      <alignment horizontal="right" vertical="top"/>
    </xf>
    <xf numFmtId="169" fontId="183" fillId="0" borderId="1" xfId="0" applyNumberFormat="1" applyFont="1" applyBorder="1" applyAlignment="1">
      <alignment horizontal="right" vertical="top"/>
    </xf>
    <xf numFmtId="169" fontId="184" fillId="0" borderId="1" xfId="0" applyNumberFormat="1" applyFont="1" applyBorder="1" applyAlignment="1">
      <alignment horizontal="right" vertical="top"/>
    </xf>
    <xf numFmtId="170" fontId="185" fillId="2" borderId="1" xfId="0" applyNumberFormat="1" applyFont="1" applyFill="1" applyBorder="1" applyAlignment="1" applyProtection="1">
      <alignment horizontal="right" vertical="top"/>
      <protection locked="0"/>
    </xf>
    <xf numFmtId="171" fontId="186" fillId="0" borderId="1" xfId="0" applyNumberFormat="1" applyFont="1" applyBorder="1" applyAlignment="1">
      <alignment horizontal="right" vertical="top"/>
    </xf>
    <xf numFmtId="4" fontId="187" fillId="0" borderId="1" xfId="0" applyNumberFormat="1" applyFont="1" applyBorder="1" applyAlignment="1">
      <alignment horizontal="right" vertical="top"/>
    </xf>
    <xf numFmtId="4" fontId="188" fillId="0" borderId="1" xfId="0" applyNumberFormat="1" applyFont="1" applyBorder="1" applyAlignment="1">
      <alignment horizontal="right" vertical="top"/>
    </xf>
    <xf numFmtId="0" fontId="189" fillId="0" borderId="0" xfId="0" applyFont="1"/>
    <xf numFmtId="0" fontId="196" fillId="0" borderId="0" xfId="0" applyFont="1" applyAlignment="1">
      <alignment horizontal="left" vertical="top"/>
    </xf>
    <xf numFmtId="0" fontId="199" fillId="3" borderId="1" xfId="0" applyFont="1" applyFill="1" applyBorder="1" applyAlignment="1">
      <alignment horizontal="left"/>
    </xf>
    <xf numFmtId="0" fontId="200" fillId="3" borderId="1" xfId="0" applyFont="1" applyFill="1" applyBorder="1" applyAlignment="1">
      <alignment horizontal="left"/>
    </xf>
    <xf numFmtId="0" fontId="201" fillId="3" borderId="1" xfId="0" applyFont="1" applyFill="1" applyBorder="1" applyAlignment="1">
      <alignment horizontal="left"/>
    </xf>
    <xf numFmtId="0" fontId="202" fillId="3" borderId="1" xfId="0" applyFont="1" applyFill="1" applyBorder="1" applyAlignment="1">
      <alignment horizontal="left"/>
    </xf>
    <xf numFmtId="0" fontId="203" fillId="3" borderId="1" xfId="0" applyFont="1" applyFill="1" applyBorder="1" applyAlignment="1">
      <alignment horizontal="left"/>
    </xf>
    <xf numFmtId="0" fontId="204" fillId="3" borderId="1" xfId="0" applyFont="1" applyFill="1" applyBorder="1" applyAlignment="1">
      <alignment horizontal="left"/>
    </xf>
    <xf numFmtId="0" fontId="205" fillId="3" borderId="1" xfId="0" applyFont="1" applyFill="1" applyBorder="1" applyAlignment="1">
      <alignment horizontal="left"/>
    </xf>
    <xf numFmtId="0" fontId="206" fillId="3" borderId="1" xfId="0" applyFont="1" applyFill="1" applyBorder="1" applyAlignment="1">
      <alignment horizontal="left"/>
    </xf>
    <xf numFmtId="0" fontId="207" fillId="3" borderId="1" xfId="0" applyFont="1" applyFill="1" applyBorder="1" applyAlignment="1">
      <alignment horizontal="left"/>
    </xf>
    <xf numFmtId="0" fontId="208" fillId="0" borderId="1" xfId="0" applyFont="1" applyBorder="1" applyAlignment="1">
      <alignment horizontal="left" vertical="top"/>
    </xf>
    <xf numFmtId="0" fontId="209" fillId="0" borderId="1" xfId="0" applyFont="1" applyBorder="1" applyAlignment="1">
      <alignment horizontal="left" vertical="top" wrapText="1"/>
    </xf>
    <xf numFmtId="4" fontId="210" fillId="2" borderId="1" xfId="0" applyNumberFormat="1" applyFont="1" applyFill="1" applyBorder="1" applyAlignment="1" applyProtection="1">
      <alignment horizontal="right" vertical="top"/>
      <protection locked="0"/>
    </xf>
    <xf numFmtId="4" fontId="211" fillId="0" borderId="1" xfId="0" applyNumberFormat="1" applyFont="1" applyBorder="1" applyAlignment="1">
      <alignment horizontal="right" vertical="top"/>
    </xf>
    <xf numFmtId="4" fontId="212" fillId="2" borderId="1" xfId="0" applyNumberFormat="1" applyFont="1" applyFill="1" applyBorder="1" applyAlignment="1" applyProtection="1">
      <alignment horizontal="right" vertical="top"/>
      <protection locked="0"/>
    </xf>
    <xf numFmtId="4" fontId="213" fillId="0" borderId="1" xfId="0" applyNumberFormat="1" applyFont="1" applyBorder="1" applyAlignment="1">
      <alignment horizontal="right" vertical="top"/>
    </xf>
    <xf numFmtId="4" fontId="214" fillId="3" borderId="1" xfId="0" applyNumberFormat="1" applyFont="1" applyFill="1" applyBorder="1" applyAlignment="1">
      <alignment horizontal="right" vertical="top"/>
    </xf>
    <xf numFmtId="4" fontId="215" fillId="3" borderId="1" xfId="0" applyNumberFormat="1" applyFont="1" applyFill="1" applyBorder="1" applyAlignment="1">
      <alignment horizontal="right" vertical="top"/>
    </xf>
    <xf numFmtId="0" fontId="216" fillId="0" borderId="1" xfId="0" applyFont="1" applyBorder="1" applyAlignment="1">
      <alignment horizontal="left" vertical="top"/>
    </xf>
    <xf numFmtId="0" fontId="217" fillId="0" borderId="1" xfId="0" applyFont="1" applyBorder="1" applyAlignment="1">
      <alignment horizontal="left" vertical="top" wrapText="1"/>
    </xf>
    <xf numFmtId="4" fontId="218" fillId="2" borderId="1" xfId="0" applyNumberFormat="1" applyFont="1" applyFill="1" applyBorder="1" applyAlignment="1" applyProtection="1">
      <alignment horizontal="right" vertical="top"/>
      <protection locked="0"/>
    </xf>
    <xf numFmtId="4" fontId="219" fillId="0" borderId="1" xfId="0" applyNumberFormat="1" applyFont="1" applyBorder="1" applyAlignment="1">
      <alignment horizontal="right" vertical="top"/>
    </xf>
    <xf numFmtId="4" fontId="220" fillId="2" borderId="1" xfId="0" applyNumberFormat="1" applyFont="1" applyFill="1" applyBorder="1" applyAlignment="1" applyProtection="1">
      <alignment horizontal="right" vertical="top"/>
      <protection locked="0"/>
    </xf>
    <xf numFmtId="4" fontId="221" fillId="0" borderId="1" xfId="0" applyNumberFormat="1" applyFont="1" applyBorder="1" applyAlignment="1">
      <alignment horizontal="right" vertical="top"/>
    </xf>
    <xf numFmtId="4" fontId="222" fillId="3" borderId="1" xfId="0" applyNumberFormat="1" applyFont="1" applyFill="1" applyBorder="1" applyAlignment="1">
      <alignment horizontal="right" vertical="top"/>
    </xf>
    <xf numFmtId="4" fontId="223" fillId="3" borderId="1" xfId="0" applyNumberFormat="1" applyFont="1" applyFill="1" applyBorder="1" applyAlignment="1">
      <alignment horizontal="right" vertical="top"/>
    </xf>
    <xf numFmtId="0" fontId="224" fillId="0" borderId="1" xfId="0" applyFont="1" applyBorder="1" applyAlignment="1">
      <alignment horizontal="left" vertical="top"/>
    </xf>
    <xf numFmtId="0" fontId="225" fillId="0" borderId="1" xfId="0" applyFont="1" applyBorder="1" applyAlignment="1">
      <alignment horizontal="left" vertical="top" wrapText="1"/>
    </xf>
    <xf numFmtId="4" fontId="226" fillId="2" borderId="1" xfId="0" applyNumberFormat="1" applyFont="1" applyFill="1" applyBorder="1" applyAlignment="1" applyProtection="1">
      <alignment horizontal="right" vertical="top"/>
      <protection locked="0"/>
    </xf>
    <xf numFmtId="4" fontId="227" fillId="0" borderId="1" xfId="0" applyNumberFormat="1" applyFont="1" applyBorder="1" applyAlignment="1">
      <alignment horizontal="right" vertical="top"/>
    </xf>
    <xf numFmtId="4" fontId="228" fillId="2" borderId="1" xfId="0" applyNumberFormat="1" applyFont="1" applyFill="1" applyBorder="1" applyAlignment="1" applyProtection="1">
      <alignment horizontal="right" vertical="top"/>
      <protection locked="0"/>
    </xf>
    <xf numFmtId="4" fontId="229" fillId="0" borderId="1" xfId="0" applyNumberFormat="1" applyFont="1" applyBorder="1" applyAlignment="1">
      <alignment horizontal="right" vertical="top"/>
    </xf>
    <xf numFmtId="4" fontId="230" fillId="3" borderId="1" xfId="0" applyNumberFormat="1" applyFont="1" applyFill="1" applyBorder="1" applyAlignment="1">
      <alignment horizontal="right" vertical="top"/>
    </xf>
    <xf numFmtId="4" fontId="231" fillId="3" borderId="1" xfId="0" applyNumberFormat="1" applyFont="1" applyFill="1" applyBorder="1" applyAlignment="1">
      <alignment horizontal="right" vertical="top"/>
    </xf>
    <xf numFmtId="4" fontId="234" fillId="3" borderId="1" xfId="0" applyNumberFormat="1" applyFont="1" applyFill="1" applyBorder="1" applyAlignment="1">
      <alignment horizontal="right"/>
    </xf>
    <xf numFmtId="4" fontId="239" fillId="3" borderId="1" xfId="0" applyNumberFormat="1" applyFont="1" applyFill="1" applyBorder="1" applyAlignment="1">
      <alignment horizontal="right"/>
    </xf>
    <xf numFmtId="4" fontId="240" fillId="3" borderId="1" xfId="0" applyNumberFormat="1" applyFont="1" applyFill="1" applyBorder="1" applyAlignment="1">
      <alignment horizontal="right"/>
    </xf>
    <xf numFmtId="0" fontId="241" fillId="0" borderId="0" xfId="0" applyFont="1" applyAlignment="1">
      <alignment horizontal="left" vertical="top"/>
    </xf>
    <xf numFmtId="0" fontId="244" fillId="3" borderId="1" xfId="0" applyFont="1" applyFill="1" applyBorder="1" applyAlignment="1">
      <alignment horizontal="left"/>
    </xf>
    <xf numFmtId="0" fontId="245" fillId="3" borderId="1" xfId="0" applyFont="1" applyFill="1" applyBorder="1" applyAlignment="1">
      <alignment horizontal="left"/>
    </xf>
    <xf numFmtId="0" fontId="246" fillId="3" borderId="1" xfId="0" applyFont="1" applyFill="1" applyBorder="1" applyAlignment="1">
      <alignment horizontal="left"/>
    </xf>
    <xf numFmtId="0" fontId="247" fillId="3" borderId="1" xfId="0" applyFont="1" applyFill="1" applyBorder="1" applyAlignment="1">
      <alignment horizontal="left"/>
    </xf>
    <xf numFmtId="0" fontId="253" fillId="0" borderId="1" xfId="0" applyFont="1" applyBorder="1" applyAlignment="1">
      <alignment horizontal="left" vertical="top"/>
    </xf>
    <xf numFmtId="4" fontId="254" fillId="0" borderId="1" xfId="0" applyNumberFormat="1" applyFont="1" applyBorder="1" applyAlignment="1">
      <alignment horizontal="right" vertical="top"/>
    </xf>
    <xf numFmtId="4" fontId="255" fillId="0" borderId="1" xfId="0" applyNumberFormat="1" applyFont="1" applyBorder="1" applyAlignment="1">
      <alignment horizontal="right" vertical="top"/>
    </xf>
    <xf numFmtId="4" fontId="256" fillId="2" borderId="1" xfId="0" applyNumberFormat="1" applyFont="1" applyFill="1" applyBorder="1" applyAlignment="1" applyProtection="1">
      <alignment vertical="top"/>
      <protection locked="0"/>
    </xf>
    <xf numFmtId="0" fontId="262" fillId="0" borderId="0" xfId="0" applyFont="1"/>
    <xf numFmtId="0" fontId="263" fillId="0" borderId="1" xfId="0" applyFont="1" applyBorder="1" applyAlignment="1">
      <alignment horizontal="left" vertical="top"/>
    </xf>
    <xf numFmtId="4" fontId="264" fillId="0" borderId="1" xfId="0" applyNumberFormat="1" applyFont="1" applyBorder="1" applyAlignment="1">
      <alignment horizontal="right" vertical="top"/>
    </xf>
    <xf numFmtId="4" fontId="265" fillId="0" borderId="1" xfId="0" applyNumberFormat="1" applyFont="1" applyBorder="1" applyAlignment="1">
      <alignment horizontal="right" vertical="top"/>
    </xf>
    <xf numFmtId="4" fontId="266" fillId="2" borderId="1" xfId="0" applyNumberFormat="1" applyFont="1" applyFill="1" applyBorder="1" applyAlignment="1" applyProtection="1">
      <alignment vertical="top"/>
      <protection locked="0"/>
    </xf>
    <xf numFmtId="0" fontId="272" fillId="0" borderId="0" xfId="0" applyFont="1"/>
    <xf numFmtId="0" fontId="273" fillId="0" borderId="1" xfId="0" applyFont="1" applyBorder="1" applyAlignment="1">
      <alignment horizontal="left" vertical="top"/>
    </xf>
    <xf numFmtId="4" fontId="274" fillId="0" borderId="1" xfId="0" applyNumberFormat="1" applyFont="1" applyBorder="1" applyAlignment="1">
      <alignment horizontal="right" vertical="top"/>
    </xf>
    <xf numFmtId="4" fontId="275" fillId="0" borderId="1" xfId="0" applyNumberFormat="1" applyFont="1" applyBorder="1" applyAlignment="1">
      <alignment horizontal="right" vertical="top"/>
    </xf>
    <xf numFmtId="4" fontId="276" fillId="2" borderId="1" xfId="0" applyNumberFormat="1" applyFont="1" applyFill="1" applyBorder="1" applyAlignment="1" applyProtection="1">
      <alignment vertical="top"/>
      <protection locked="0"/>
    </xf>
    <xf numFmtId="0" fontId="282" fillId="0" borderId="0" xfId="0" applyFont="1"/>
    <xf numFmtId="0" fontId="283" fillId="0" borderId="1" xfId="0" applyFont="1" applyBorder="1" applyAlignment="1">
      <alignment horizontal="left" vertical="top"/>
    </xf>
    <xf numFmtId="4" fontId="284" fillId="0" borderId="1" xfId="0" applyNumberFormat="1" applyFont="1" applyBorder="1" applyAlignment="1">
      <alignment horizontal="right" vertical="top"/>
    </xf>
    <xf numFmtId="4" fontId="285" fillId="0" borderId="1" xfId="0" applyNumberFormat="1" applyFont="1" applyBorder="1" applyAlignment="1">
      <alignment horizontal="right" vertical="top"/>
    </xf>
    <xf numFmtId="4" fontId="286" fillId="2" borderId="1" xfId="0" applyNumberFormat="1" applyFont="1" applyFill="1" applyBorder="1" applyAlignment="1" applyProtection="1">
      <alignment vertical="top"/>
      <protection locked="0"/>
    </xf>
    <xf numFmtId="0" fontId="292" fillId="0" borderId="0" xfId="0" applyFont="1"/>
    <xf numFmtId="0" fontId="293" fillId="0" borderId="1" xfId="0" applyFont="1" applyBorder="1" applyAlignment="1">
      <alignment horizontal="left" vertical="top"/>
    </xf>
    <xf numFmtId="4" fontId="294" fillId="0" borderId="1" xfId="0" applyNumberFormat="1" applyFont="1" applyBorder="1" applyAlignment="1">
      <alignment horizontal="right" vertical="top"/>
    </xf>
    <xf numFmtId="4" fontId="295" fillId="0" borderId="1" xfId="0" applyNumberFormat="1" applyFont="1" applyBorder="1" applyAlignment="1">
      <alignment horizontal="right" vertical="top"/>
    </xf>
    <xf numFmtId="4" fontId="296" fillId="2" borderId="1" xfId="0" applyNumberFormat="1" applyFont="1" applyFill="1" applyBorder="1" applyAlignment="1" applyProtection="1">
      <alignment vertical="top"/>
      <protection locked="0"/>
    </xf>
    <xf numFmtId="0" fontId="302" fillId="0" borderId="0" xfId="0" applyFont="1"/>
    <xf numFmtId="0" fontId="303" fillId="0" borderId="1" xfId="0" applyFont="1" applyBorder="1" applyAlignment="1">
      <alignment horizontal="left" vertical="top"/>
    </xf>
    <xf numFmtId="4" fontId="304" fillId="0" borderId="1" xfId="0" applyNumberFormat="1" applyFont="1" applyBorder="1" applyAlignment="1">
      <alignment horizontal="right" vertical="top"/>
    </xf>
    <xf numFmtId="4" fontId="305" fillId="0" borderId="1" xfId="0" applyNumberFormat="1" applyFont="1" applyBorder="1" applyAlignment="1">
      <alignment horizontal="right" vertical="top"/>
    </xf>
    <xf numFmtId="4" fontId="306" fillId="0" borderId="1" xfId="0" applyNumberFormat="1" applyFont="1" applyBorder="1" applyAlignment="1">
      <alignment horizontal="right" vertical="top"/>
    </xf>
    <xf numFmtId="0" fontId="312" fillId="0" borderId="0" xfId="0" applyFont="1"/>
    <xf numFmtId="0" fontId="313" fillId="0" borderId="1" xfId="0" applyFont="1" applyBorder="1" applyAlignment="1">
      <alignment horizontal="left" vertical="top"/>
    </xf>
    <xf numFmtId="4" fontId="314" fillId="0" borderId="1" xfId="0" applyNumberFormat="1" applyFont="1" applyBorder="1" applyAlignment="1">
      <alignment horizontal="right" vertical="top"/>
    </xf>
    <xf numFmtId="4" fontId="318" fillId="2" borderId="1" xfId="0" applyNumberFormat="1" applyFont="1" applyFill="1" applyBorder="1" applyAlignment="1" applyProtection="1">
      <alignment horizontal="right" vertical="top"/>
      <protection locked="0"/>
    </xf>
    <xf numFmtId="0" fontId="319" fillId="0" borderId="0" xfId="0" applyFont="1"/>
    <xf numFmtId="4" fontId="323" fillId="2" borderId="1" xfId="0" applyNumberFormat="1" applyFont="1" applyFill="1" applyBorder="1" applyAlignment="1" applyProtection="1">
      <alignment horizontal="right" vertical="top"/>
      <protection locked="0"/>
    </xf>
    <xf numFmtId="0" fontId="324" fillId="0" borderId="0" xfId="0" applyFont="1"/>
    <xf numFmtId="4" fontId="328" fillId="2" borderId="1" xfId="0" applyNumberFormat="1" applyFont="1" applyFill="1" applyBorder="1" applyAlignment="1" applyProtection="1">
      <alignment horizontal="right" vertical="top"/>
      <protection locked="0"/>
    </xf>
    <xf numFmtId="4" fontId="332" fillId="3" borderId="1" xfId="0" applyNumberFormat="1" applyFont="1" applyFill="1" applyBorder="1" applyAlignment="1">
      <alignment horizontal="right"/>
    </xf>
    <xf numFmtId="0" fontId="333" fillId="0" borderId="0" xfId="0" applyFont="1"/>
    <xf numFmtId="4" fontId="337" fillId="2" borderId="1" xfId="0" applyNumberFormat="1" applyFont="1" applyFill="1" applyBorder="1" applyAlignment="1" applyProtection="1">
      <alignment horizontal="right" vertical="top"/>
      <protection locked="0"/>
    </xf>
    <xf numFmtId="0" fontId="340" fillId="0" borderId="0" xfId="0" applyFont="1" applyAlignment="1">
      <alignment horizontal="left" vertical="top"/>
    </xf>
    <xf numFmtId="0" fontId="343" fillId="3" borderId="1" xfId="0" applyFont="1" applyFill="1" applyBorder="1" applyAlignment="1">
      <alignment horizontal="left"/>
    </xf>
    <xf numFmtId="0" fontId="344" fillId="3" borderId="1" xfId="0" applyFont="1" applyFill="1" applyBorder="1" applyAlignment="1">
      <alignment horizontal="left"/>
    </xf>
    <xf numFmtId="0" fontId="345" fillId="3" borderId="1" xfId="0" applyFont="1" applyFill="1" applyBorder="1" applyAlignment="1">
      <alignment horizontal="left"/>
    </xf>
    <xf numFmtId="0" fontId="346" fillId="3" borderId="1" xfId="0" applyFont="1" applyFill="1" applyBorder="1" applyAlignment="1">
      <alignment horizontal="left"/>
    </xf>
    <xf numFmtId="0" fontId="352" fillId="0" borderId="1" xfId="0" applyFont="1" applyBorder="1" applyAlignment="1">
      <alignment horizontal="left" vertical="top"/>
    </xf>
    <xf numFmtId="4" fontId="353" fillId="0" borderId="1" xfId="0" applyNumberFormat="1" applyFont="1" applyBorder="1" applyAlignment="1">
      <alignment horizontal="right" vertical="top"/>
    </xf>
    <xf numFmtId="4" fontId="354" fillId="0" borderId="1" xfId="0" applyNumberFormat="1" applyFont="1" applyBorder="1" applyAlignment="1">
      <alignment horizontal="right" vertical="top"/>
    </xf>
    <xf numFmtId="4" fontId="355" fillId="2" borderId="1" xfId="0" applyNumberFormat="1" applyFont="1" applyFill="1" applyBorder="1" applyAlignment="1" applyProtection="1">
      <alignment vertical="top"/>
      <protection locked="0"/>
    </xf>
    <xf numFmtId="0" fontId="361" fillId="0" borderId="0" xfId="0" applyFont="1"/>
    <xf numFmtId="0" fontId="362" fillId="0" borderId="1" xfId="0" applyFont="1" applyBorder="1" applyAlignment="1">
      <alignment horizontal="left" vertical="top"/>
    </xf>
    <xf numFmtId="4" fontId="363" fillId="0" borderId="1" xfId="0" applyNumberFormat="1" applyFont="1" applyBorder="1" applyAlignment="1">
      <alignment horizontal="right" vertical="top"/>
    </xf>
    <xf numFmtId="4" fontId="364" fillId="0" borderId="1" xfId="0" applyNumberFormat="1" applyFont="1" applyBorder="1" applyAlignment="1">
      <alignment horizontal="right" vertical="top"/>
    </xf>
    <xf numFmtId="4" fontId="365" fillId="2" borderId="1" xfId="0" applyNumberFormat="1" applyFont="1" applyFill="1" applyBorder="1" applyAlignment="1" applyProtection="1">
      <alignment vertical="top"/>
      <protection locked="0"/>
    </xf>
    <xf numFmtId="0" fontId="371" fillId="0" borderId="0" xfId="0" applyFont="1"/>
    <xf numFmtId="0" fontId="372" fillId="0" borderId="1" xfId="0" applyFont="1" applyBorder="1" applyAlignment="1">
      <alignment horizontal="left" vertical="top"/>
    </xf>
    <xf numFmtId="4" fontId="373" fillId="0" borderId="1" xfId="0" applyNumberFormat="1" applyFont="1" applyBorder="1" applyAlignment="1">
      <alignment horizontal="right" vertical="top"/>
    </xf>
    <xf numFmtId="4" fontId="374" fillId="0" borderId="1" xfId="0" applyNumberFormat="1" applyFont="1" applyBorder="1" applyAlignment="1">
      <alignment horizontal="right" vertical="top"/>
    </xf>
    <xf numFmtId="4" fontId="375" fillId="2" borderId="1" xfId="0" applyNumberFormat="1" applyFont="1" applyFill="1" applyBorder="1" applyAlignment="1" applyProtection="1">
      <alignment vertical="top"/>
      <protection locked="0"/>
    </xf>
    <xf numFmtId="0" fontId="381" fillId="0" borderId="0" xfId="0" applyFont="1"/>
    <xf numFmtId="0" fontId="382" fillId="0" borderId="1" xfId="0" applyFont="1" applyBorder="1" applyAlignment="1">
      <alignment horizontal="left" vertical="top"/>
    </xf>
    <xf numFmtId="4" fontId="383" fillId="0" borderId="1" xfId="0" applyNumberFormat="1" applyFont="1" applyBorder="1" applyAlignment="1">
      <alignment horizontal="right" vertical="top"/>
    </xf>
    <xf numFmtId="4" fontId="384" fillId="0" borderId="1" xfId="0" applyNumberFormat="1" applyFont="1" applyBorder="1" applyAlignment="1">
      <alignment horizontal="right" vertical="top"/>
    </xf>
    <xf numFmtId="4" fontId="385" fillId="2" borderId="1" xfId="0" applyNumberFormat="1" applyFont="1" applyFill="1" applyBorder="1" applyAlignment="1" applyProtection="1">
      <alignment vertical="top"/>
      <protection locked="0"/>
    </xf>
    <xf numFmtId="0" fontId="391" fillId="0" borderId="0" xfId="0" applyFont="1"/>
    <xf numFmtId="0" fontId="392" fillId="0" borderId="1" xfId="0" applyFont="1" applyBorder="1" applyAlignment="1">
      <alignment horizontal="left" vertical="top"/>
    </xf>
    <xf numFmtId="4" fontId="393" fillId="0" borderId="1" xfId="0" applyNumberFormat="1" applyFont="1" applyBorder="1" applyAlignment="1">
      <alignment horizontal="right" vertical="top"/>
    </xf>
    <xf numFmtId="4" fontId="394" fillId="0" borderId="1" xfId="0" applyNumberFormat="1" applyFont="1" applyBorder="1" applyAlignment="1">
      <alignment horizontal="right" vertical="top"/>
    </xf>
    <xf numFmtId="4" fontId="395" fillId="2" borderId="1" xfId="0" applyNumberFormat="1" applyFont="1" applyFill="1" applyBorder="1" applyAlignment="1" applyProtection="1">
      <alignment vertical="top"/>
      <protection locked="0"/>
    </xf>
    <xf numFmtId="0" fontId="401" fillId="0" borderId="0" xfId="0" applyFont="1"/>
    <xf numFmtId="0" fontId="402" fillId="0" borderId="1" xfId="0" applyFont="1" applyBorder="1" applyAlignment="1">
      <alignment horizontal="left" vertical="top"/>
    </xf>
    <xf numFmtId="4" fontId="403" fillId="0" borderId="1" xfId="0" applyNumberFormat="1" applyFont="1" applyBorder="1" applyAlignment="1">
      <alignment horizontal="right" vertical="top"/>
    </xf>
    <xf numFmtId="4" fontId="404" fillId="0" borderId="1" xfId="0" applyNumberFormat="1" applyFont="1" applyBorder="1" applyAlignment="1">
      <alignment horizontal="right" vertical="top"/>
    </xf>
    <xf numFmtId="4" fontId="405" fillId="0" borderId="1" xfId="0" applyNumberFormat="1" applyFont="1" applyBorder="1" applyAlignment="1">
      <alignment horizontal="right" vertical="top"/>
    </xf>
    <xf numFmtId="0" fontId="411" fillId="0" borderId="0" xfId="0" applyFont="1"/>
    <xf numFmtId="0" fontId="412" fillId="0" borderId="1" xfId="0" applyFont="1" applyBorder="1" applyAlignment="1">
      <alignment horizontal="left" vertical="top"/>
    </xf>
    <xf numFmtId="4" fontId="413" fillId="0" borderId="1" xfId="0" applyNumberFormat="1" applyFont="1" applyBorder="1" applyAlignment="1">
      <alignment horizontal="right" vertical="top"/>
    </xf>
    <xf numFmtId="4" fontId="417" fillId="2" borderId="1" xfId="0" applyNumberFormat="1" applyFont="1" applyFill="1" applyBorder="1" applyAlignment="1" applyProtection="1">
      <alignment horizontal="right" vertical="top"/>
      <protection locked="0"/>
    </xf>
    <xf numFmtId="0" fontId="418" fillId="0" borderId="0" xfId="0" applyFont="1"/>
    <xf numFmtId="4" fontId="422" fillId="2" borderId="1" xfId="0" applyNumberFormat="1" applyFont="1" applyFill="1" applyBorder="1" applyAlignment="1" applyProtection="1">
      <alignment horizontal="right" vertical="top"/>
      <protection locked="0"/>
    </xf>
    <xf numFmtId="0" fontId="425" fillId="0" borderId="0" xfId="0" applyFont="1" applyAlignment="1">
      <alignment horizontal="left" vertical="top"/>
    </xf>
    <xf numFmtId="0" fontId="428" fillId="0" borderId="1" xfId="0" applyFont="1" applyBorder="1" applyAlignment="1">
      <alignment horizontal="left" vertical="top"/>
    </xf>
    <xf numFmtId="0" fontId="429" fillId="2" borderId="1" xfId="0" applyFont="1" applyFill="1" applyBorder="1" applyAlignment="1" applyProtection="1">
      <alignment vertical="top"/>
      <protection locked="0"/>
    </xf>
    <xf numFmtId="0" fontId="437" fillId="0" borderId="1" xfId="0" applyFont="1" applyBorder="1" applyAlignment="1">
      <alignment horizontal="left" vertical="top"/>
    </xf>
    <xf numFmtId="0" fontId="438" fillId="2" borderId="1" xfId="0" applyFont="1" applyFill="1" applyBorder="1" applyAlignment="1" applyProtection="1">
      <alignment vertical="top"/>
      <protection locked="0"/>
    </xf>
    <xf numFmtId="0" fontId="446" fillId="0" borderId="1" xfId="0" applyFont="1" applyBorder="1" applyAlignment="1">
      <alignment horizontal="left" vertical="top"/>
    </xf>
    <xf numFmtId="0" fontId="447" fillId="2" borderId="1" xfId="0" applyFont="1" applyFill="1" applyBorder="1" applyAlignment="1" applyProtection="1">
      <alignment vertical="top"/>
      <protection locked="0"/>
    </xf>
    <xf numFmtId="0" fontId="455" fillId="0" borderId="1" xfId="0" applyFont="1" applyBorder="1" applyAlignment="1">
      <alignment horizontal="left" vertical="top"/>
    </xf>
    <xf numFmtId="0" fontId="456" fillId="2" borderId="1" xfId="0" applyFont="1" applyFill="1" applyBorder="1" applyAlignment="1" applyProtection="1">
      <alignment vertical="top"/>
      <protection locked="0"/>
    </xf>
    <xf numFmtId="0" fontId="464" fillId="0" borderId="1" xfId="0" applyFont="1" applyBorder="1" applyAlignment="1">
      <alignment horizontal="left" vertical="top"/>
    </xf>
    <xf numFmtId="170" fontId="465" fillId="0" borderId="1" xfId="0" applyNumberFormat="1" applyFont="1" applyBorder="1" applyAlignment="1">
      <alignment horizontal="right" vertical="top"/>
    </xf>
    <xf numFmtId="0" fontId="466" fillId="0" borderId="1" xfId="0" applyFont="1" applyBorder="1" applyAlignment="1">
      <alignment horizontal="left" vertical="top"/>
    </xf>
    <xf numFmtId="170" fontId="467" fillId="0" borderId="1" xfId="0" applyNumberFormat="1" applyFont="1" applyBorder="1" applyAlignment="1">
      <alignment horizontal="right" vertical="top"/>
    </xf>
    <xf numFmtId="0" fontId="470" fillId="0" borderId="0" xfId="0" applyFont="1" applyAlignment="1">
      <alignment horizontal="left" vertical="top"/>
    </xf>
    <xf numFmtId="0" fontId="473" fillId="3" borderId="0" xfId="0" applyFont="1" applyFill="1" applyAlignment="1">
      <alignment horizontal="left"/>
    </xf>
    <xf numFmtId="0" fontId="474" fillId="3" borderId="1" xfId="0" applyFont="1" applyFill="1" applyBorder="1" applyAlignment="1">
      <alignment horizontal="left"/>
    </xf>
    <xf numFmtId="4" fontId="481" fillId="3" borderId="1" xfId="0" applyNumberFormat="1" applyFont="1" applyFill="1" applyBorder="1" applyAlignment="1">
      <alignment horizontal="right"/>
    </xf>
    <xf numFmtId="4" fontId="482" fillId="3" borderId="1" xfId="0" applyNumberFormat="1" applyFont="1" applyFill="1" applyBorder="1" applyAlignment="1">
      <alignment horizontal="right"/>
    </xf>
    <xf numFmtId="4" fontId="483" fillId="3" borderId="1" xfId="0" applyNumberFormat="1" applyFont="1" applyFill="1" applyBorder="1" applyAlignment="1">
      <alignment horizontal="right"/>
    </xf>
    <xf numFmtId="0" fontId="484" fillId="0" borderId="0" xfId="0" applyFont="1"/>
    <xf numFmtId="0" fontId="485" fillId="0" borderId="1" xfId="0" applyFont="1" applyBorder="1" applyAlignment="1">
      <alignment horizontal="left" vertical="top"/>
    </xf>
    <xf numFmtId="0" fontId="486" fillId="0" borderId="1" xfId="0" applyFont="1" applyBorder="1" applyAlignment="1">
      <alignment horizontal="left" vertical="top" wrapText="1"/>
    </xf>
    <xf numFmtId="0" fontId="487" fillId="0" borderId="1" xfId="0" applyFont="1" applyBorder="1" applyAlignment="1">
      <alignment horizontal="center" vertical="top"/>
    </xf>
    <xf numFmtId="168" fontId="488" fillId="0" borderId="1" xfId="0" applyNumberFormat="1" applyFont="1" applyBorder="1" applyAlignment="1">
      <alignment horizontal="right" vertical="top"/>
    </xf>
    <xf numFmtId="169" fontId="489" fillId="0" borderId="1" xfId="0" applyNumberFormat="1" applyFont="1" applyBorder="1" applyAlignment="1">
      <alignment horizontal="right" vertical="top"/>
    </xf>
    <xf numFmtId="169" fontId="490" fillId="2" borderId="1" xfId="0" applyNumberFormat="1" applyFont="1" applyFill="1" applyBorder="1" applyAlignment="1" applyProtection="1">
      <alignment horizontal="right" vertical="top"/>
      <protection locked="0"/>
    </xf>
    <xf numFmtId="169" fontId="491" fillId="0" borderId="1" xfId="0" applyNumberFormat="1" applyFont="1" applyBorder="1" applyAlignment="1">
      <alignment horizontal="right" vertical="top"/>
    </xf>
    <xf numFmtId="169" fontId="492" fillId="0" borderId="1" xfId="0" applyNumberFormat="1" applyFont="1" applyBorder="1" applyAlignment="1">
      <alignment horizontal="right" vertical="top"/>
    </xf>
    <xf numFmtId="169" fontId="493" fillId="0" borderId="1" xfId="0" applyNumberFormat="1" applyFont="1" applyBorder="1" applyAlignment="1">
      <alignment horizontal="right" vertical="top"/>
    </xf>
    <xf numFmtId="169" fontId="494" fillId="0" borderId="1" xfId="0" applyNumberFormat="1" applyFont="1" applyBorder="1" applyAlignment="1">
      <alignment horizontal="right" vertical="top"/>
    </xf>
    <xf numFmtId="0" fontId="495" fillId="0" borderId="1" xfId="0" applyFont="1" applyBorder="1" applyAlignment="1">
      <alignment horizontal="left" vertical="top"/>
    </xf>
    <xf numFmtId="0" fontId="496" fillId="0" borderId="1" xfId="0" applyFont="1" applyBorder="1" applyAlignment="1">
      <alignment horizontal="left" vertical="top" wrapText="1"/>
    </xf>
    <xf numFmtId="0" fontId="497" fillId="0" borderId="1" xfId="0" applyFont="1" applyBorder="1" applyAlignment="1">
      <alignment horizontal="center" vertical="top"/>
    </xf>
    <xf numFmtId="168" fontId="498" fillId="0" borderId="1" xfId="0" applyNumberFormat="1" applyFont="1" applyBorder="1" applyAlignment="1">
      <alignment horizontal="right" vertical="top"/>
    </xf>
    <xf numFmtId="169" fontId="499" fillId="0" borderId="1" xfId="0" applyNumberFormat="1" applyFont="1" applyBorder="1" applyAlignment="1">
      <alignment horizontal="right" vertical="top"/>
    </xf>
    <xf numFmtId="169" fontId="500" fillId="2" borderId="1" xfId="0" applyNumberFormat="1" applyFont="1" applyFill="1" applyBorder="1" applyAlignment="1" applyProtection="1">
      <alignment horizontal="right" vertical="top"/>
      <protection locked="0"/>
    </xf>
    <xf numFmtId="169" fontId="501" fillId="0" borderId="1" xfId="0" applyNumberFormat="1" applyFont="1" applyBorder="1" applyAlignment="1">
      <alignment horizontal="right" vertical="top"/>
    </xf>
    <xf numFmtId="169" fontId="502" fillId="0" borderId="1" xfId="0" applyNumberFormat="1" applyFont="1" applyBorder="1" applyAlignment="1">
      <alignment horizontal="right" vertical="top"/>
    </xf>
    <xf numFmtId="169" fontId="503" fillId="0" borderId="1" xfId="0" applyNumberFormat="1" applyFont="1" applyBorder="1" applyAlignment="1">
      <alignment horizontal="right" vertical="top"/>
    </xf>
    <xf numFmtId="169" fontId="504" fillId="0" borderId="1" xfId="0" applyNumberFormat="1" applyFont="1" applyBorder="1" applyAlignment="1">
      <alignment horizontal="right" vertical="top"/>
    </xf>
    <xf numFmtId="0" fontId="505" fillId="0" borderId="1" xfId="0" applyFont="1" applyBorder="1" applyAlignment="1">
      <alignment horizontal="left" vertical="top"/>
    </xf>
    <xf numFmtId="0" fontId="506" fillId="0" borderId="1" xfId="0" applyFont="1" applyBorder="1" applyAlignment="1">
      <alignment horizontal="left" vertical="top" wrapText="1"/>
    </xf>
    <xf numFmtId="0" fontId="507" fillId="0" borderId="1" xfId="0" applyFont="1" applyBorder="1" applyAlignment="1">
      <alignment horizontal="center" vertical="top"/>
    </xf>
    <xf numFmtId="168" fontId="508" fillId="0" borderId="1" xfId="0" applyNumberFormat="1" applyFont="1" applyBorder="1" applyAlignment="1">
      <alignment horizontal="right" vertical="top"/>
    </xf>
    <xf numFmtId="169" fontId="509" fillId="0" borderId="1" xfId="0" applyNumberFormat="1" applyFont="1" applyBorder="1" applyAlignment="1">
      <alignment horizontal="right" vertical="top"/>
    </xf>
    <xf numFmtId="169" fontId="510" fillId="2" borderId="1" xfId="0" applyNumberFormat="1" applyFont="1" applyFill="1" applyBorder="1" applyAlignment="1" applyProtection="1">
      <alignment horizontal="right" vertical="top"/>
      <protection locked="0"/>
    </xf>
    <xf numFmtId="169" fontId="511" fillId="0" borderId="1" xfId="0" applyNumberFormat="1" applyFont="1" applyBorder="1" applyAlignment="1">
      <alignment horizontal="right" vertical="top"/>
    </xf>
    <xf numFmtId="169" fontId="512" fillId="0" borderId="1" xfId="0" applyNumberFormat="1" applyFont="1" applyBorder="1" applyAlignment="1">
      <alignment horizontal="right" vertical="top"/>
    </xf>
    <xf numFmtId="169" fontId="513" fillId="0" borderId="1" xfId="0" applyNumberFormat="1" applyFont="1" applyBorder="1" applyAlignment="1">
      <alignment horizontal="right" vertical="top"/>
    </xf>
    <xf numFmtId="169" fontId="514" fillId="0" borderId="1" xfId="0" applyNumberFormat="1" applyFont="1" applyBorder="1" applyAlignment="1">
      <alignment horizontal="right" vertical="top"/>
    </xf>
    <xf numFmtId="0" fontId="515" fillId="0" borderId="1" xfId="0" applyFont="1" applyBorder="1" applyAlignment="1">
      <alignment horizontal="left" vertical="top"/>
    </xf>
    <xf numFmtId="0" fontId="516" fillId="0" borderId="1" xfId="0" applyFont="1" applyBorder="1" applyAlignment="1">
      <alignment horizontal="left" vertical="top" wrapText="1"/>
    </xf>
    <xf numFmtId="0" fontId="517" fillId="0" borderId="1" xfId="0" applyFont="1" applyBorder="1" applyAlignment="1">
      <alignment horizontal="center" vertical="top"/>
    </xf>
    <xf numFmtId="168" fontId="518" fillId="0" borderId="1" xfId="0" applyNumberFormat="1" applyFont="1" applyBorder="1" applyAlignment="1">
      <alignment horizontal="right" vertical="top"/>
    </xf>
    <xf numFmtId="169" fontId="519" fillId="0" borderId="1" xfId="0" applyNumberFormat="1" applyFont="1" applyBorder="1" applyAlignment="1">
      <alignment horizontal="right" vertical="top"/>
    </xf>
    <xf numFmtId="169" fontId="520" fillId="2" borderId="1" xfId="0" applyNumberFormat="1" applyFont="1" applyFill="1" applyBorder="1" applyAlignment="1" applyProtection="1">
      <alignment horizontal="right" vertical="top"/>
      <protection locked="0"/>
    </xf>
    <xf numFmtId="169" fontId="521" fillId="0" borderId="1" xfId="0" applyNumberFormat="1" applyFont="1" applyBorder="1" applyAlignment="1">
      <alignment horizontal="right" vertical="top"/>
    </xf>
    <xf numFmtId="169" fontId="522" fillId="0" borderId="1" xfId="0" applyNumberFormat="1" applyFont="1" applyBorder="1" applyAlignment="1">
      <alignment horizontal="right" vertical="top"/>
    </xf>
    <xf numFmtId="169" fontId="523" fillId="0" borderId="1" xfId="0" applyNumberFormat="1" applyFont="1" applyBorder="1" applyAlignment="1">
      <alignment horizontal="right" vertical="top"/>
    </xf>
    <xf numFmtId="169" fontId="524" fillId="0" borderId="1" xfId="0" applyNumberFormat="1" applyFont="1" applyBorder="1" applyAlignment="1">
      <alignment horizontal="right" vertical="top"/>
    </xf>
    <xf numFmtId="0" fontId="525" fillId="3" borderId="1" xfId="0" applyFont="1" applyFill="1" applyBorder="1" applyAlignment="1">
      <alignment horizontal="left"/>
    </xf>
    <xf numFmtId="4" fontId="532" fillId="3" borderId="1" xfId="0" applyNumberFormat="1" applyFont="1" applyFill="1" applyBorder="1" applyAlignment="1">
      <alignment horizontal="right"/>
    </xf>
    <xf numFmtId="4" fontId="533" fillId="3" borderId="1" xfId="0" applyNumberFormat="1" applyFont="1" applyFill="1" applyBorder="1" applyAlignment="1">
      <alignment horizontal="right"/>
    </xf>
    <xf numFmtId="4" fontId="534" fillId="3" borderId="1" xfId="0" applyNumberFormat="1" applyFont="1" applyFill="1" applyBorder="1" applyAlignment="1">
      <alignment horizontal="right"/>
    </xf>
    <xf numFmtId="0" fontId="535" fillId="0" borderId="0" xfId="0" applyFont="1"/>
    <xf numFmtId="0" fontId="536" fillId="0" borderId="1" xfId="0" applyFont="1" applyBorder="1" applyAlignment="1">
      <alignment horizontal="left" vertical="top"/>
    </xf>
    <xf numFmtId="0" fontId="537" fillId="0" borderId="1" xfId="0" applyFont="1" applyBorder="1" applyAlignment="1">
      <alignment horizontal="left" vertical="top" wrapText="1"/>
    </xf>
    <xf numFmtId="0" fontId="538" fillId="0" borderId="1" xfId="0" applyFont="1" applyBorder="1" applyAlignment="1">
      <alignment horizontal="center" vertical="top"/>
    </xf>
    <xf numFmtId="168" fontId="539" fillId="0" borderId="1" xfId="0" applyNumberFormat="1" applyFont="1" applyBorder="1" applyAlignment="1">
      <alignment horizontal="right" vertical="top"/>
    </xf>
    <xf numFmtId="169" fontId="540" fillId="0" borderId="1" xfId="0" applyNumberFormat="1" applyFont="1" applyBorder="1" applyAlignment="1">
      <alignment horizontal="right" vertical="top"/>
    </xf>
    <xf numFmtId="169" fontId="541" fillId="2" borderId="1" xfId="0" applyNumberFormat="1" applyFont="1" applyFill="1" applyBorder="1" applyAlignment="1" applyProtection="1">
      <alignment horizontal="right" vertical="top"/>
      <protection locked="0"/>
    </xf>
    <xf numFmtId="169" fontId="542" fillId="0" borderId="1" xfId="0" applyNumberFormat="1" applyFont="1" applyBorder="1" applyAlignment="1">
      <alignment horizontal="right" vertical="top"/>
    </xf>
    <xf numFmtId="169" fontId="543" fillId="0" borderId="1" xfId="0" applyNumberFormat="1" applyFont="1" applyBorder="1" applyAlignment="1">
      <alignment horizontal="right" vertical="top"/>
    </xf>
    <xf numFmtId="169" fontId="544" fillId="0" borderId="1" xfId="0" applyNumberFormat="1" applyFont="1" applyBorder="1" applyAlignment="1">
      <alignment horizontal="right" vertical="top"/>
    </xf>
    <xf numFmtId="169" fontId="545" fillId="0" borderId="1" xfId="0" applyNumberFormat="1" applyFont="1" applyBorder="1" applyAlignment="1">
      <alignment horizontal="right" vertical="top"/>
    </xf>
    <xf numFmtId="0" fontId="546" fillId="0" borderId="1" xfId="0" applyFont="1" applyBorder="1" applyAlignment="1">
      <alignment horizontal="left" vertical="top"/>
    </xf>
    <xf numFmtId="0" fontId="547" fillId="0" borderId="1" xfId="0" applyFont="1" applyBorder="1" applyAlignment="1">
      <alignment horizontal="left" vertical="top" wrapText="1"/>
    </xf>
    <xf numFmtId="0" fontId="548" fillId="0" borderId="1" xfId="0" applyFont="1" applyBorder="1" applyAlignment="1">
      <alignment horizontal="center" vertical="top"/>
    </xf>
    <xf numFmtId="168" fontId="549" fillId="0" borderId="1" xfId="0" applyNumberFormat="1" applyFont="1" applyBorder="1" applyAlignment="1">
      <alignment horizontal="right" vertical="top"/>
    </xf>
    <xf numFmtId="169" fontId="550" fillId="0" borderId="1" xfId="0" applyNumberFormat="1" applyFont="1" applyBorder="1" applyAlignment="1">
      <alignment horizontal="right" vertical="top"/>
    </xf>
    <xf numFmtId="169" fontId="551" fillId="2" borderId="1" xfId="0" applyNumberFormat="1" applyFont="1" applyFill="1" applyBorder="1" applyAlignment="1" applyProtection="1">
      <alignment horizontal="right" vertical="top"/>
      <protection locked="0"/>
    </xf>
    <xf numFmtId="169" fontId="552" fillId="0" borderId="1" xfId="0" applyNumberFormat="1" applyFont="1" applyBorder="1" applyAlignment="1">
      <alignment horizontal="right" vertical="top"/>
    </xf>
    <xf numFmtId="169" fontId="553" fillId="0" borderId="1" xfId="0" applyNumberFormat="1" applyFont="1" applyBorder="1" applyAlignment="1">
      <alignment horizontal="right" vertical="top"/>
    </xf>
    <xf numFmtId="169" fontId="554" fillId="0" borderId="1" xfId="0" applyNumberFormat="1" applyFont="1" applyBorder="1" applyAlignment="1">
      <alignment horizontal="right" vertical="top"/>
    </xf>
    <xf numFmtId="169" fontId="555" fillId="0" borderId="1" xfId="0" applyNumberFormat="1" applyFont="1" applyBorder="1" applyAlignment="1">
      <alignment horizontal="right" vertical="top"/>
    </xf>
    <xf numFmtId="0" fontId="556" fillId="0" borderId="1" xfId="0" applyFont="1" applyBorder="1" applyAlignment="1">
      <alignment horizontal="left" vertical="top"/>
    </xf>
    <xf numFmtId="0" fontId="557" fillId="0" borderId="1" xfId="0" applyFont="1" applyBorder="1" applyAlignment="1">
      <alignment horizontal="left" vertical="top" wrapText="1"/>
    </xf>
    <xf numFmtId="0" fontId="558" fillId="0" borderId="1" xfId="0" applyFont="1" applyBorder="1" applyAlignment="1">
      <alignment horizontal="center" vertical="top"/>
    </xf>
    <xf numFmtId="168" fontId="559" fillId="0" borderId="1" xfId="0" applyNumberFormat="1" applyFont="1" applyBorder="1" applyAlignment="1">
      <alignment horizontal="right" vertical="top"/>
    </xf>
    <xf numFmtId="169" fontId="560" fillId="0" borderId="1" xfId="0" applyNumberFormat="1" applyFont="1" applyBorder="1" applyAlignment="1">
      <alignment horizontal="right" vertical="top"/>
    </xf>
    <xf numFmtId="169" fontId="561" fillId="2" borderId="1" xfId="0" applyNumberFormat="1" applyFont="1" applyFill="1" applyBorder="1" applyAlignment="1" applyProtection="1">
      <alignment horizontal="right" vertical="top"/>
      <protection locked="0"/>
    </xf>
    <xf numFmtId="169" fontId="562" fillId="0" borderId="1" xfId="0" applyNumberFormat="1" applyFont="1" applyBorder="1" applyAlignment="1">
      <alignment horizontal="right" vertical="top"/>
    </xf>
    <xf numFmtId="169" fontId="563" fillId="0" borderId="1" xfId="0" applyNumberFormat="1" applyFont="1" applyBorder="1" applyAlignment="1">
      <alignment horizontal="right" vertical="top"/>
    </xf>
    <xf numFmtId="169" fontId="564" fillId="0" borderId="1" xfId="0" applyNumberFormat="1" applyFont="1" applyBorder="1" applyAlignment="1">
      <alignment horizontal="right" vertical="top"/>
    </xf>
    <xf numFmtId="169" fontId="565" fillId="0" borderId="1" xfId="0" applyNumberFormat="1" applyFont="1" applyBorder="1" applyAlignment="1">
      <alignment horizontal="right" vertical="top"/>
    </xf>
    <xf numFmtId="0" fontId="566" fillId="3" borderId="1" xfId="0" applyFont="1" applyFill="1" applyBorder="1" applyAlignment="1">
      <alignment horizontal="left"/>
    </xf>
    <xf numFmtId="4" fontId="573" fillId="3" borderId="1" xfId="0" applyNumberFormat="1" applyFont="1" applyFill="1" applyBorder="1" applyAlignment="1">
      <alignment horizontal="right"/>
    </xf>
    <xf numFmtId="4" fontId="574" fillId="3" borderId="1" xfId="0" applyNumberFormat="1" applyFont="1" applyFill="1" applyBorder="1" applyAlignment="1">
      <alignment horizontal="right"/>
    </xf>
    <xf numFmtId="4" fontId="575" fillId="3" borderId="1" xfId="0" applyNumberFormat="1" applyFont="1" applyFill="1" applyBorder="1" applyAlignment="1">
      <alignment horizontal="right"/>
    </xf>
    <xf numFmtId="0" fontId="576" fillId="0" borderId="0" xfId="0" applyFont="1"/>
    <xf numFmtId="0" fontId="577" fillId="0" borderId="1" xfId="0" applyFont="1" applyBorder="1" applyAlignment="1">
      <alignment horizontal="left" vertical="top"/>
    </xf>
    <xf numFmtId="0" fontId="578" fillId="0" borderId="1" xfId="0" applyFont="1" applyBorder="1" applyAlignment="1">
      <alignment horizontal="left" vertical="top" wrapText="1"/>
    </xf>
    <xf numFmtId="0" fontId="579" fillId="0" borderId="1" xfId="0" applyFont="1" applyBorder="1" applyAlignment="1">
      <alignment horizontal="center" vertical="top"/>
    </xf>
    <xf numFmtId="168" fontId="580" fillId="0" borderId="1" xfId="0" applyNumberFormat="1" applyFont="1" applyBorder="1" applyAlignment="1">
      <alignment horizontal="right" vertical="top"/>
    </xf>
    <xf numFmtId="169" fontId="581" fillId="0" borderId="1" xfId="0" applyNumberFormat="1" applyFont="1" applyBorder="1" applyAlignment="1">
      <alignment horizontal="right" vertical="top"/>
    </xf>
    <xf numFmtId="169" fontId="582" fillId="2" borderId="1" xfId="0" applyNumberFormat="1" applyFont="1" applyFill="1" applyBorder="1" applyAlignment="1" applyProtection="1">
      <alignment horizontal="right" vertical="top"/>
      <protection locked="0"/>
    </xf>
    <xf numFmtId="169" fontId="583" fillId="0" borderId="1" xfId="0" applyNumberFormat="1" applyFont="1" applyBorder="1" applyAlignment="1">
      <alignment horizontal="right" vertical="top"/>
    </xf>
    <xf numFmtId="169" fontId="584" fillId="0" borderId="1" xfId="0" applyNumberFormat="1" applyFont="1" applyBorder="1" applyAlignment="1">
      <alignment horizontal="right" vertical="top"/>
    </xf>
    <xf numFmtId="169" fontId="585" fillId="0" borderId="1" xfId="0" applyNumberFormat="1" applyFont="1" applyBorder="1" applyAlignment="1">
      <alignment horizontal="right" vertical="top"/>
    </xf>
    <xf numFmtId="169" fontId="586" fillId="0" borderId="1" xfId="0" applyNumberFormat="1" applyFont="1" applyBorder="1" applyAlignment="1">
      <alignment horizontal="right" vertical="top"/>
    </xf>
    <xf numFmtId="0" fontId="587" fillId="0" borderId="1" xfId="0" applyFont="1" applyBorder="1" applyAlignment="1">
      <alignment horizontal="left" vertical="top"/>
    </xf>
    <xf numFmtId="0" fontId="588" fillId="0" borderId="1" xfId="0" applyFont="1" applyBorder="1" applyAlignment="1">
      <alignment horizontal="left" vertical="top" wrapText="1"/>
    </xf>
    <xf numFmtId="0" fontId="589" fillId="0" borderId="1" xfId="0" applyFont="1" applyBorder="1" applyAlignment="1">
      <alignment horizontal="center" vertical="top"/>
    </xf>
    <xf numFmtId="168" fontId="590" fillId="0" borderId="1" xfId="0" applyNumberFormat="1" applyFont="1" applyBorder="1" applyAlignment="1">
      <alignment horizontal="right" vertical="top"/>
    </xf>
    <xf numFmtId="169" fontId="591" fillId="0" borderId="1" xfId="0" applyNumberFormat="1" applyFont="1" applyBorder="1" applyAlignment="1">
      <alignment horizontal="right" vertical="top"/>
    </xf>
    <xf numFmtId="169" fontId="592" fillId="2" borderId="1" xfId="0" applyNumberFormat="1" applyFont="1" applyFill="1" applyBorder="1" applyAlignment="1" applyProtection="1">
      <alignment horizontal="right" vertical="top"/>
      <protection locked="0"/>
    </xf>
    <xf numFmtId="169" fontId="593" fillId="0" borderId="1" xfId="0" applyNumberFormat="1" applyFont="1" applyBorder="1" applyAlignment="1">
      <alignment horizontal="right" vertical="top"/>
    </xf>
    <xf numFmtId="169" fontId="594" fillId="0" borderId="1" xfId="0" applyNumberFormat="1" applyFont="1" applyBorder="1" applyAlignment="1">
      <alignment horizontal="right" vertical="top"/>
    </xf>
    <xf numFmtId="169" fontId="595" fillId="0" borderId="1" xfId="0" applyNumberFormat="1" applyFont="1" applyBorder="1" applyAlignment="1">
      <alignment horizontal="right" vertical="top"/>
    </xf>
    <xf numFmtId="169" fontId="596" fillId="0" borderId="1" xfId="0" applyNumberFormat="1" applyFont="1" applyBorder="1" applyAlignment="1">
      <alignment horizontal="right" vertical="top"/>
    </xf>
    <xf numFmtId="0" fontId="597" fillId="0" borderId="1" xfId="0" applyFont="1" applyBorder="1" applyAlignment="1">
      <alignment horizontal="left" vertical="top"/>
    </xf>
    <xf numFmtId="0" fontId="598" fillId="0" borderId="1" xfId="0" applyFont="1" applyBorder="1" applyAlignment="1">
      <alignment horizontal="left" vertical="top" wrapText="1"/>
    </xf>
    <xf numFmtId="0" fontId="599" fillId="0" borderId="1" xfId="0" applyFont="1" applyBorder="1" applyAlignment="1">
      <alignment horizontal="center" vertical="top"/>
    </xf>
    <xf numFmtId="168" fontId="600" fillId="0" borderId="1" xfId="0" applyNumberFormat="1" applyFont="1" applyBorder="1" applyAlignment="1">
      <alignment horizontal="right" vertical="top"/>
    </xf>
    <xf numFmtId="169" fontId="601" fillId="0" borderId="1" xfId="0" applyNumberFormat="1" applyFont="1" applyBorder="1" applyAlignment="1">
      <alignment horizontal="right" vertical="top"/>
    </xf>
    <xf numFmtId="169" fontId="602" fillId="2" borderId="1" xfId="0" applyNumberFormat="1" applyFont="1" applyFill="1" applyBorder="1" applyAlignment="1" applyProtection="1">
      <alignment horizontal="right" vertical="top"/>
      <protection locked="0"/>
    </xf>
    <xf numFmtId="169" fontId="603" fillId="0" borderId="1" xfId="0" applyNumberFormat="1" applyFont="1" applyBorder="1" applyAlignment="1">
      <alignment horizontal="right" vertical="top"/>
    </xf>
    <xf numFmtId="169" fontId="604" fillId="0" borderId="1" xfId="0" applyNumberFormat="1" applyFont="1" applyBorder="1" applyAlignment="1">
      <alignment horizontal="right" vertical="top"/>
    </xf>
    <xf numFmtId="169" fontId="605" fillId="0" borderId="1" xfId="0" applyNumberFormat="1" applyFont="1" applyBorder="1" applyAlignment="1">
      <alignment horizontal="right" vertical="top"/>
    </xf>
    <xf numFmtId="169" fontId="606" fillId="0" borderId="1" xfId="0" applyNumberFormat="1" applyFont="1" applyBorder="1" applyAlignment="1">
      <alignment horizontal="right" vertical="top"/>
    </xf>
    <xf numFmtId="0" fontId="607" fillId="0" borderId="1" xfId="0" applyFont="1" applyBorder="1" applyAlignment="1">
      <alignment horizontal="left" vertical="top"/>
    </xf>
    <xf numFmtId="0" fontId="608" fillId="0" borderId="1" xfId="0" applyFont="1" applyBorder="1" applyAlignment="1">
      <alignment horizontal="left" vertical="top" wrapText="1"/>
    </xf>
    <xf numFmtId="0" fontId="609" fillId="0" borderId="1" xfId="0" applyFont="1" applyBorder="1" applyAlignment="1">
      <alignment horizontal="center" vertical="top"/>
    </xf>
    <xf numFmtId="168" fontId="610" fillId="0" borderId="1" xfId="0" applyNumberFormat="1" applyFont="1" applyBorder="1" applyAlignment="1">
      <alignment horizontal="right" vertical="top"/>
    </xf>
    <xf numFmtId="169" fontId="611" fillId="0" borderId="1" xfId="0" applyNumberFormat="1" applyFont="1" applyBorder="1" applyAlignment="1">
      <alignment horizontal="right" vertical="top"/>
    </xf>
    <xf numFmtId="169" fontId="612" fillId="2" borderId="1" xfId="0" applyNumberFormat="1" applyFont="1" applyFill="1" applyBorder="1" applyAlignment="1" applyProtection="1">
      <alignment horizontal="right" vertical="top"/>
      <protection locked="0"/>
    </xf>
    <xf numFmtId="169" fontId="613" fillId="0" borderId="1" xfId="0" applyNumberFormat="1" applyFont="1" applyBorder="1" applyAlignment="1">
      <alignment horizontal="right" vertical="top"/>
    </xf>
    <xf numFmtId="169" fontId="614" fillId="0" borderId="1" xfId="0" applyNumberFormat="1" applyFont="1" applyBorder="1" applyAlignment="1">
      <alignment horizontal="right" vertical="top"/>
    </xf>
    <xf numFmtId="169" fontId="615" fillId="0" borderId="1" xfId="0" applyNumberFormat="1" applyFont="1" applyBorder="1" applyAlignment="1">
      <alignment horizontal="right" vertical="top"/>
    </xf>
    <xf numFmtId="169" fontId="616" fillId="0" borderId="1" xfId="0" applyNumberFormat="1" applyFont="1" applyBorder="1" applyAlignment="1">
      <alignment horizontal="right" vertical="top"/>
    </xf>
    <xf numFmtId="0" fontId="617" fillId="0" borderId="1" xfId="0" applyFont="1" applyBorder="1" applyAlignment="1">
      <alignment horizontal="left" vertical="top"/>
    </xf>
    <xf numFmtId="0" fontId="618" fillId="0" borderId="1" xfId="0" applyFont="1" applyBorder="1" applyAlignment="1">
      <alignment horizontal="left" vertical="top" wrapText="1"/>
    </xf>
    <xf numFmtId="0" fontId="619" fillId="0" borderId="1" xfId="0" applyFont="1" applyBorder="1" applyAlignment="1">
      <alignment horizontal="center" vertical="top"/>
    </xf>
    <xf numFmtId="168" fontId="620" fillId="0" borderId="1" xfId="0" applyNumberFormat="1" applyFont="1" applyBorder="1" applyAlignment="1">
      <alignment horizontal="right" vertical="top"/>
    </xf>
    <xf numFmtId="169" fontId="621" fillId="0" borderId="1" xfId="0" applyNumberFormat="1" applyFont="1" applyBorder="1" applyAlignment="1">
      <alignment horizontal="right" vertical="top"/>
    </xf>
    <xf numFmtId="169" fontId="622" fillId="2" borderId="1" xfId="0" applyNumberFormat="1" applyFont="1" applyFill="1" applyBorder="1" applyAlignment="1" applyProtection="1">
      <alignment horizontal="right" vertical="top"/>
      <protection locked="0"/>
    </xf>
    <xf numFmtId="169" fontId="623" fillId="0" borderId="1" xfId="0" applyNumberFormat="1" applyFont="1" applyBorder="1" applyAlignment="1">
      <alignment horizontal="right" vertical="top"/>
    </xf>
    <xf numFmtId="169" fontId="624" fillId="0" borderId="1" xfId="0" applyNumberFormat="1" applyFont="1" applyBorder="1" applyAlignment="1">
      <alignment horizontal="right" vertical="top"/>
    </xf>
    <xf numFmtId="169" fontId="625" fillId="0" borderId="1" xfId="0" applyNumberFormat="1" applyFont="1" applyBorder="1" applyAlignment="1">
      <alignment horizontal="right" vertical="top"/>
    </xf>
    <xf numFmtId="169" fontId="626" fillId="0" borderId="1" xfId="0" applyNumberFormat="1" applyFont="1" applyBorder="1" applyAlignment="1">
      <alignment horizontal="right" vertical="top"/>
    </xf>
    <xf numFmtId="4" fontId="628" fillId="3" borderId="0" xfId="0" applyNumberFormat="1" applyFont="1" applyFill="1" applyAlignment="1">
      <alignment horizontal="right"/>
    </xf>
    <xf numFmtId="4" fontId="629" fillId="3" borderId="0" xfId="0" applyNumberFormat="1" applyFont="1" applyFill="1" applyAlignment="1">
      <alignment horizontal="right"/>
    </xf>
    <xf numFmtId="4" fontId="630" fillId="3" borderId="0" xfId="0" applyNumberFormat="1" applyFont="1" applyFill="1" applyAlignment="1">
      <alignment horizontal="right"/>
    </xf>
    <xf numFmtId="4" fontId="633" fillId="0" borderId="1" xfId="0" applyNumberFormat="1" applyFont="1" applyBorder="1" applyAlignment="1">
      <alignment horizontal="right" vertical="top"/>
    </xf>
    <xf numFmtId="4" fontId="634" fillId="0" borderId="1" xfId="0" applyNumberFormat="1" applyFont="1" applyBorder="1" applyAlignment="1">
      <alignment horizontal="right" vertical="top"/>
    </xf>
    <xf numFmtId="170" fontId="635" fillId="0" borderId="1" xfId="0" applyNumberFormat="1" applyFont="1" applyBorder="1" applyAlignment="1">
      <alignment horizontal="right" vertical="top"/>
    </xf>
    <xf numFmtId="170" fontId="636" fillId="0" borderId="1" xfId="0" applyNumberFormat="1" applyFont="1" applyBorder="1" applyAlignment="1">
      <alignment horizontal="right" vertical="top"/>
    </xf>
    <xf numFmtId="4" fontId="637" fillId="5" borderId="1" xfId="0" applyNumberFormat="1" applyFont="1" applyFill="1" applyBorder="1"/>
    <xf numFmtId="0" fontId="1" fillId="0" borderId="1" xfId="0" applyFont="1" applyBorder="1" applyAlignment="1">
      <alignment horizontal="center" vertical="top"/>
    </xf>
    <xf numFmtId="0" fontId="2" fillId="2" borderId="1" xfId="0" applyFont="1" applyFill="1" applyBorder="1" applyAlignment="1" applyProtection="1">
      <alignment vertical="top"/>
      <protection locked="0"/>
    </xf>
    <xf numFmtId="0" fontId="0" fillId="0" borderId="0" xfId="0"/>
    <xf numFmtId="164" fontId="3" fillId="2" borderId="1" xfId="0" applyNumberFormat="1" applyFont="1" applyFill="1" applyBorder="1" applyAlignment="1" applyProtection="1">
      <alignment vertical="top"/>
      <protection locked="0"/>
    </xf>
    <xf numFmtId="166" fontId="5" fillId="2" borderId="1" xfId="0" applyNumberFormat="1" applyFont="1" applyFill="1" applyBorder="1" applyAlignment="1" applyProtection="1">
      <alignment vertical="top"/>
      <protection locked="0"/>
    </xf>
    <xf numFmtId="165" fontId="4" fillId="2" borderId="1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left" vertical="top"/>
    </xf>
    <xf numFmtId="167" fontId="8" fillId="0" borderId="0" xfId="0" applyNumberFormat="1" applyFont="1" applyAlignment="1">
      <alignment horizontal="left" vertical="top"/>
    </xf>
    <xf numFmtId="164" fontId="7" fillId="0" borderId="0" xfId="0" applyNumberFormat="1" applyFont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15" fillId="3" borderId="1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0" fontId="17" fillId="3" borderId="1" xfId="0" applyFont="1" applyFill="1" applyBorder="1" applyAlignment="1">
      <alignment horizontal="left"/>
    </xf>
    <xf numFmtId="0" fontId="71" fillId="3" borderId="1" xfId="0" applyFont="1" applyFill="1" applyBorder="1" applyAlignment="1">
      <alignment horizontal="left"/>
    </xf>
    <xf numFmtId="0" fontId="72" fillId="3" borderId="1" xfId="0" applyFont="1" applyFill="1" applyBorder="1" applyAlignment="1">
      <alignment horizontal="left"/>
    </xf>
    <xf numFmtId="0" fontId="73" fillId="3" borderId="1" xfId="0" applyFont="1" applyFill="1" applyBorder="1" applyAlignment="1">
      <alignment horizontal="left"/>
    </xf>
    <xf numFmtId="0" fontId="74" fillId="3" borderId="1" xfId="0" applyFont="1" applyFill="1" applyBorder="1" applyAlignment="1">
      <alignment horizontal="left"/>
    </xf>
    <xf numFmtId="0" fontId="75" fillId="3" borderId="1" xfId="0" applyFont="1" applyFill="1" applyBorder="1" applyAlignment="1">
      <alignment horizontal="left"/>
    </xf>
    <xf numFmtId="0" fontId="76" fillId="3" borderId="1" xfId="0" applyFont="1" applyFill="1" applyBorder="1" applyAlignment="1">
      <alignment horizontal="left"/>
    </xf>
    <xf numFmtId="0" fontId="77" fillId="3" borderId="1" xfId="0" applyFont="1" applyFill="1" applyBorder="1" applyAlignment="1">
      <alignment horizontal="left"/>
    </xf>
    <xf numFmtId="0" fontId="119" fillId="3" borderId="1" xfId="0" applyFont="1" applyFill="1" applyBorder="1" applyAlignment="1">
      <alignment horizontal="left"/>
    </xf>
    <xf numFmtId="0" fontId="120" fillId="3" borderId="1" xfId="0" applyFont="1" applyFill="1" applyBorder="1" applyAlignment="1">
      <alignment horizontal="left"/>
    </xf>
    <xf numFmtId="0" fontId="121" fillId="3" borderId="1" xfId="0" applyFont="1" applyFill="1" applyBorder="1" applyAlignment="1">
      <alignment horizontal="left"/>
    </xf>
    <xf numFmtId="0" fontId="122" fillId="3" borderId="1" xfId="0" applyFont="1" applyFill="1" applyBorder="1" applyAlignment="1">
      <alignment horizontal="left"/>
    </xf>
    <xf numFmtId="0" fontId="123" fillId="3" borderId="1" xfId="0" applyFont="1" applyFill="1" applyBorder="1" applyAlignment="1">
      <alignment horizontal="left"/>
    </xf>
    <xf numFmtId="0" fontId="124" fillId="3" borderId="1" xfId="0" applyFont="1" applyFill="1" applyBorder="1" applyAlignment="1">
      <alignment horizontal="left"/>
    </xf>
    <xf numFmtId="0" fontId="125" fillId="3" borderId="1" xfId="0" applyFont="1" applyFill="1" applyBorder="1" applyAlignment="1">
      <alignment horizontal="left"/>
    </xf>
    <xf numFmtId="0" fontId="190" fillId="3" borderId="0" xfId="0" applyFont="1" applyFill="1" applyAlignment="1">
      <alignment horizontal="right"/>
    </xf>
    <xf numFmtId="4" fontId="191" fillId="3" borderId="0" xfId="0" applyNumberFormat="1" applyFont="1" applyFill="1" applyAlignment="1">
      <alignment horizontal="right"/>
    </xf>
    <xf numFmtId="0" fontId="192" fillId="4" borderId="0" xfId="0" applyFont="1" applyFill="1" applyAlignment="1">
      <alignment horizontal="left" vertical="top"/>
    </xf>
    <xf numFmtId="0" fontId="193" fillId="2" borderId="0" xfId="0" applyFont="1" applyFill="1" applyAlignment="1">
      <alignment horizontal="left" vertical="top"/>
    </xf>
    <xf numFmtId="0" fontId="194" fillId="0" borderId="2" xfId="0" applyFont="1" applyBorder="1" applyAlignment="1">
      <alignment horizontal="center" vertical="top"/>
    </xf>
    <xf numFmtId="165" fontId="195" fillId="0" borderId="0" xfId="0" applyNumberFormat="1" applyFont="1" applyAlignment="1">
      <alignment horizontal="center" vertical="top"/>
    </xf>
    <xf numFmtId="0" fontId="196" fillId="0" borderId="0" xfId="0" applyFont="1" applyAlignment="1">
      <alignment horizontal="left" vertical="top"/>
    </xf>
    <xf numFmtId="167" fontId="198" fillId="0" borderId="0" xfId="0" applyNumberFormat="1" applyFont="1" applyAlignment="1">
      <alignment horizontal="left" vertical="top"/>
    </xf>
    <xf numFmtId="164" fontId="197" fillId="0" borderId="0" xfId="0" applyNumberFormat="1" applyFont="1" applyAlignment="1">
      <alignment horizontal="left" vertical="top"/>
    </xf>
    <xf numFmtId="4" fontId="235" fillId="3" borderId="1" xfId="0" applyNumberFormat="1" applyFont="1" applyFill="1" applyBorder="1" applyAlignment="1">
      <alignment horizontal="right"/>
    </xf>
    <xf numFmtId="0" fontId="236" fillId="3" borderId="1" xfId="0" applyFont="1" applyFill="1" applyBorder="1" applyAlignment="1">
      <alignment horizontal="left"/>
    </xf>
    <xf numFmtId="4" fontId="237" fillId="3" borderId="1" xfId="0" applyNumberFormat="1" applyFont="1" applyFill="1" applyBorder="1" applyAlignment="1">
      <alignment horizontal="right"/>
    </xf>
    <xf numFmtId="0" fontId="238" fillId="3" borderId="1" xfId="0" applyFont="1" applyFill="1" applyBorder="1" applyAlignment="1">
      <alignment horizontal="left"/>
    </xf>
    <xf numFmtId="0" fontId="232" fillId="3" borderId="1" xfId="0" applyFont="1" applyFill="1" applyBorder="1" applyAlignment="1">
      <alignment horizontal="left"/>
    </xf>
    <xf numFmtId="0" fontId="233" fillId="3" borderId="1" xfId="0" applyFont="1" applyFill="1" applyBorder="1" applyAlignment="1">
      <alignment horizontal="left"/>
    </xf>
    <xf numFmtId="0" fontId="241" fillId="0" borderId="0" xfId="0" applyFont="1" applyAlignment="1">
      <alignment horizontal="left" vertical="top"/>
    </xf>
    <xf numFmtId="167" fontId="243" fillId="0" borderId="0" xfId="0" applyNumberFormat="1" applyFont="1" applyAlignment="1">
      <alignment horizontal="left" vertical="top"/>
    </xf>
    <xf numFmtId="164" fontId="242" fillId="0" borderId="0" xfId="0" applyNumberFormat="1" applyFont="1" applyAlignment="1">
      <alignment horizontal="left" vertical="top"/>
    </xf>
    <xf numFmtId="0" fontId="248" fillId="3" borderId="1" xfId="0" applyFont="1" applyFill="1" applyBorder="1" applyAlignment="1">
      <alignment horizontal="left"/>
    </xf>
    <xf numFmtId="0" fontId="249" fillId="3" borderId="1" xfId="0" applyFont="1" applyFill="1" applyBorder="1" applyAlignment="1">
      <alignment horizontal="left"/>
    </xf>
    <xf numFmtId="0" fontId="250" fillId="3" borderId="1" xfId="0" applyFont="1" applyFill="1" applyBorder="1" applyAlignment="1">
      <alignment horizontal="left"/>
    </xf>
    <xf numFmtId="0" fontId="251" fillId="3" borderId="1" xfId="0" applyFont="1" applyFill="1" applyBorder="1" applyAlignment="1">
      <alignment horizontal="left"/>
    </xf>
    <xf numFmtId="0" fontId="252" fillId="3" borderId="1" xfId="0" applyFont="1" applyFill="1" applyBorder="1" applyAlignment="1">
      <alignment horizontal="left"/>
    </xf>
    <xf numFmtId="0" fontId="257" fillId="0" borderId="1" xfId="0" applyFont="1" applyBorder="1" applyAlignment="1">
      <alignment horizontal="left" vertical="top"/>
    </xf>
    <xf numFmtId="0" fontId="258" fillId="0" borderId="1" xfId="0" applyFont="1" applyBorder="1" applyAlignment="1">
      <alignment horizontal="left" vertical="top"/>
    </xf>
    <xf numFmtId="0" fontId="259" fillId="0" borderId="1" xfId="0" applyFont="1" applyBorder="1" applyAlignment="1">
      <alignment horizontal="left" vertical="top"/>
    </xf>
    <xf numFmtId="0" fontId="260" fillId="0" borderId="1" xfId="0" applyFont="1" applyBorder="1" applyAlignment="1">
      <alignment horizontal="left" vertical="top"/>
    </xf>
    <xf numFmtId="0" fontId="261" fillId="0" borderId="1" xfId="0" applyFont="1" applyBorder="1" applyAlignment="1">
      <alignment horizontal="left" vertical="top"/>
    </xf>
    <xf numFmtId="0" fontId="267" fillId="0" borderId="1" xfId="0" applyFont="1" applyBorder="1" applyAlignment="1">
      <alignment horizontal="left" vertical="top"/>
    </xf>
    <xf numFmtId="0" fontId="268" fillId="0" borderId="1" xfId="0" applyFont="1" applyBorder="1" applyAlignment="1">
      <alignment horizontal="left" vertical="top"/>
    </xf>
    <xf numFmtId="0" fontId="269" fillId="0" borderId="1" xfId="0" applyFont="1" applyBorder="1" applyAlignment="1">
      <alignment horizontal="left" vertical="top"/>
    </xf>
    <xf numFmtId="0" fontId="270" fillId="0" borderId="1" xfId="0" applyFont="1" applyBorder="1" applyAlignment="1">
      <alignment horizontal="left" vertical="top"/>
    </xf>
    <xf numFmtId="0" fontId="271" fillId="0" borderId="1" xfId="0" applyFont="1" applyBorder="1" applyAlignment="1">
      <alignment horizontal="left" vertical="top"/>
    </xf>
    <xf numFmtId="0" fontId="277" fillId="0" borderId="1" xfId="0" applyFont="1" applyBorder="1" applyAlignment="1">
      <alignment horizontal="left" vertical="top"/>
    </xf>
    <xf numFmtId="0" fontId="278" fillId="0" borderId="1" xfId="0" applyFont="1" applyBorder="1" applyAlignment="1">
      <alignment horizontal="left" vertical="top"/>
    </xf>
    <xf numFmtId="0" fontId="279" fillId="0" borderId="1" xfId="0" applyFont="1" applyBorder="1" applyAlignment="1">
      <alignment horizontal="left" vertical="top"/>
    </xf>
    <xf numFmtId="0" fontId="280" fillId="0" borderId="1" xfId="0" applyFont="1" applyBorder="1" applyAlignment="1">
      <alignment horizontal="left" vertical="top"/>
    </xf>
    <xf numFmtId="0" fontId="281" fillId="0" borderId="1" xfId="0" applyFont="1" applyBorder="1" applyAlignment="1">
      <alignment horizontal="left" vertical="top"/>
    </xf>
    <xf numFmtId="0" fontId="287" fillId="0" borderId="1" xfId="0" applyFont="1" applyBorder="1" applyAlignment="1">
      <alignment horizontal="left" vertical="top"/>
    </xf>
    <xf numFmtId="0" fontId="288" fillId="0" borderId="1" xfId="0" applyFont="1" applyBorder="1" applyAlignment="1">
      <alignment horizontal="left" vertical="top"/>
    </xf>
    <xf numFmtId="0" fontId="289" fillId="0" borderId="1" xfId="0" applyFont="1" applyBorder="1" applyAlignment="1">
      <alignment horizontal="left" vertical="top"/>
    </xf>
    <xf numFmtId="0" fontId="290" fillId="0" borderId="1" xfId="0" applyFont="1" applyBorder="1" applyAlignment="1">
      <alignment horizontal="left" vertical="top"/>
    </xf>
    <xf numFmtId="0" fontId="291" fillId="0" borderId="1" xfId="0" applyFont="1" applyBorder="1" applyAlignment="1">
      <alignment horizontal="left" vertical="top"/>
    </xf>
    <xf numFmtId="0" fontId="297" fillId="0" borderId="1" xfId="0" applyFont="1" applyBorder="1" applyAlignment="1">
      <alignment horizontal="left" vertical="top"/>
    </xf>
    <xf numFmtId="0" fontId="298" fillId="0" borderId="1" xfId="0" applyFont="1" applyBorder="1" applyAlignment="1">
      <alignment horizontal="left" vertical="top"/>
    </xf>
    <xf numFmtId="0" fontId="299" fillId="0" borderId="1" xfId="0" applyFont="1" applyBorder="1" applyAlignment="1">
      <alignment horizontal="left" vertical="top"/>
    </xf>
    <xf numFmtId="0" fontId="300" fillId="0" borderId="1" xfId="0" applyFont="1" applyBorder="1" applyAlignment="1">
      <alignment horizontal="left" vertical="top"/>
    </xf>
    <xf numFmtId="0" fontId="301" fillId="0" borderId="1" xfId="0" applyFont="1" applyBorder="1" applyAlignment="1">
      <alignment horizontal="left" vertical="top"/>
    </xf>
    <xf numFmtId="0" fontId="307" fillId="0" borderId="1" xfId="0" applyFont="1" applyBorder="1" applyAlignment="1">
      <alignment horizontal="left" vertical="top"/>
    </xf>
    <xf numFmtId="0" fontId="308" fillId="0" borderId="1" xfId="0" applyFont="1" applyBorder="1" applyAlignment="1">
      <alignment horizontal="left" vertical="top"/>
    </xf>
    <xf numFmtId="0" fontId="309" fillId="0" borderId="1" xfId="0" applyFont="1" applyBorder="1" applyAlignment="1">
      <alignment horizontal="left" vertical="top"/>
    </xf>
    <xf numFmtId="0" fontId="310" fillId="0" borderId="1" xfId="0" applyFont="1" applyBorder="1" applyAlignment="1">
      <alignment horizontal="left" vertical="top"/>
    </xf>
    <xf numFmtId="0" fontId="311" fillId="0" borderId="1" xfId="0" applyFont="1" applyBorder="1" applyAlignment="1">
      <alignment horizontal="left" vertical="top"/>
    </xf>
    <xf numFmtId="0" fontId="315" fillId="0" borderId="1" xfId="0" applyFont="1" applyBorder="1" applyAlignment="1">
      <alignment horizontal="left" vertical="top"/>
    </xf>
    <xf numFmtId="0" fontId="316" fillId="0" borderId="1" xfId="0" applyFont="1" applyBorder="1" applyAlignment="1">
      <alignment horizontal="left" vertical="top"/>
    </xf>
    <xf numFmtId="0" fontId="317" fillId="0" borderId="1" xfId="0" applyFont="1" applyBorder="1" applyAlignment="1">
      <alignment horizontal="left" vertical="top"/>
    </xf>
    <xf numFmtId="0" fontId="320" fillId="0" borderId="1" xfId="0" applyFont="1" applyBorder="1" applyAlignment="1">
      <alignment horizontal="left" vertical="top"/>
    </xf>
    <xf numFmtId="0" fontId="321" fillId="0" borderId="1" xfId="0" applyFont="1" applyBorder="1" applyAlignment="1">
      <alignment horizontal="left" vertical="top"/>
    </xf>
    <xf numFmtId="0" fontId="322" fillId="0" borderId="1" xfId="0" applyFont="1" applyBorder="1" applyAlignment="1">
      <alignment horizontal="left" vertical="top"/>
    </xf>
    <xf numFmtId="0" fontId="325" fillId="0" borderId="1" xfId="0" applyFont="1" applyBorder="1" applyAlignment="1">
      <alignment horizontal="left" vertical="top"/>
    </xf>
    <xf numFmtId="0" fontId="326" fillId="0" borderId="1" xfId="0" applyFont="1" applyBorder="1" applyAlignment="1">
      <alignment horizontal="left" vertical="top"/>
    </xf>
    <xf numFmtId="0" fontId="327" fillId="0" borderId="1" xfId="0" applyFont="1" applyBorder="1" applyAlignment="1">
      <alignment horizontal="left" vertical="top"/>
    </xf>
    <xf numFmtId="0" fontId="329" fillId="0" borderId="1" xfId="0" applyFont="1" applyBorder="1" applyAlignment="1">
      <alignment horizontal="left" vertical="top"/>
    </xf>
    <xf numFmtId="0" fontId="330" fillId="0" borderId="1" xfId="0" applyFont="1" applyBorder="1" applyAlignment="1">
      <alignment horizontal="left" vertical="top"/>
    </xf>
    <xf numFmtId="0" fontId="331" fillId="0" borderId="1" xfId="0" applyFont="1" applyBorder="1" applyAlignment="1">
      <alignment horizontal="left" vertical="top"/>
    </xf>
    <xf numFmtId="0" fontId="334" fillId="0" borderId="1" xfId="0" applyFont="1" applyBorder="1" applyAlignment="1">
      <alignment horizontal="left" vertical="top"/>
    </xf>
    <xf numFmtId="0" fontId="335" fillId="0" borderId="1" xfId="0" applyFont="1" applyBorder="1" applyAlignment="1">
      <alignment horizontal="left" vertical="top"/>
    </xf>
    <xf numFmtId="0" fontId="336" fillId="0" borderId="1" xfId="0" applyFont="1" applyBorder="1" applyAlignment="1">
      <alignment horizontal="left" vertical="top"/>
    </xf>
    <xf numFmtId="0" fontId="338" fillId="0" borderId="2" xfId="0" applyFont="1" applyBorder="1" applyAlignment="1">
      <alignment horizontal="center" vertical="top"/>
    </xf>
    <xf numFmtId="165" fontId="339" fillId="0" borderId="0" xfId="0" applyNumberFormat="1" applyFont="1" applyAlignment="1">
      <alignment horizontal="center" vertical="top"/>
    </xf>
    <xf numFmtId="0" fontId="340" fillId="0" borderId="0" xfId="0" applyFont="1" applyAlignment="1">
      <alignment horizontal="left" vertical="top"/>
    </xf>
    <xf numFmtId="167" fontId="342" fillId="0" borderId="0" xfId="0" applyNumberFormat="1" applyFont="1" applyAlignment="1">
      <alignment horizontal="left" vertical="top"/>
    </xf>
    <xf numFmtId="164" fontId="341" fillId="0" borderId="0" xfId="0" applyNumberFormat="1" applyFont="1" applyAlignment="1">
      <alignment horizontal="left" vertical="top"/>
    </xf>
    <xf numFmtId="0" fontId="347" fillId="3" borderId="1" xfId="0" applyFont="1" applyFill="1" applyBorder="1" applyAlignment="1">
      <alignment horizontal="left"/>
    </xf>
    <xf numFmtId="0" fontId="348" fillId="3" borderId="1" xfId="0" applyFont="1" applyFill="1" applyBorder="1" applyAlignment="1">
      <alignment horizontal="left"/>
    </xf>
    <xf numFmtId="0" fontId="349" fillId="3" borderId="1" xfId="0" applyFont="1" applyFill="1" applyBorder="1" applyAlignment="1">
      <alignment horizontal="left"/>
    </xf>
    <xf numFmtId="0" fontId="350" fillId="3" borderId="1" xfId="0" applyFont="1" applyFill="1" applyBorder="1" applyAlignment="1">
      <alignment horizontal="left"/>
    </xf>
    <xf numFmtId="0" fontId="351" fillId="3" borderId="1" xfId="0" applyFont="1" applyFill="1" applyBorder="1" applyAlignment="1">
      <alignment horizontal="left"/>
    </xf>
    <xf numFmtId="0" fontId="356" fillId="0" borderId="1" xfId="0" applyFont="1" applyBorder="1" applyAlignment="1">
      <alignment horizontal="left" vertical="top"/>
    </xf>
    <xf numFmtId="0" fontId="357" fillId="0" borderId="1" xfId="0" applyFont="1" applyBorder="1" applyAlignment="1">
      <alignment horizontal="left" vertical="top"/>
    </xf>
    <xf numFmtId="0" fontId="358" fillId="0" borderId="1" xfId="0" applyFont="1" applyBorder="1" applyAlignment="1">
      <alignment horizontal="left" vertical="top"/>
    </xf>
    <xf numFmtId="0" fontId="359" fillId="0" borderId="1" xfId="0" applyFont="1" applyBorder="1" applyAlignment="1">
      <alignment horizontal="left" vertical="top"/>
    </xf>
    <xf numFmtId="0" fontId="360" fillId="0" borderId="1" xfId="0" applyFont="1" applyBorder="1" applyAlignment="1">
      <alignment horizontal="left" vertical="top"/>
    </xf>
    <xf numFmtId="0" fontId="366" fillId="0" borderId="1" xfId="0" applyFont="1" applyBorder="1" applyAlignment="1">
      <alignment horizontal="left" vertical="top"/>
    </xf>
    <xf numFmtId="0" fontId="367" fillId="0" borderId="1" xfId="0" applyFont="1" applyBorder="1" applyAlignment="1">
      <alignment horizontal="left" vertical="top"/>
    </xf>
    <xf numFmtId="0" fontId="368" fillId="0" borderId="1" xfId="0" applyFont="1" applyBorder="1" applyAlignment="1">
      <alignment horizontal="left" vertical="top"/>
    </xf>
    <xf numFmtId="0" fontId="369" fillId="0" borderId="1" xfId="0" applyFont="1" applyBorder="1" applyAlignment="1">
      <alignment horizontal="left" vertical="top"/>
    </xf>
    <xf numFmtId="0" fontId="370" fillId="0" borderId="1" xfId="0" applyFont="1" applyBorder="1" applyAlignment="1">
      <alignment horizontal="left" vertical="top"/>
    </xf>
    <xf numFmtId="0" fontId="376" fillId="0" borderId="1" xfId="0" applyFont="1" applyBorder="1" applyAlignment="1">
      <alignment horizontal="left" vertical="top"/>
    </xf>
    <xf numFmtId="0" fontId="377" fillId="0" borderId="1" xfId="0" applyFont="1" applyBorder="1" applyAlignment="1">
      <alignment horizontal="left" vertical="top"/>
    </xf>
    <xf numFmtId="0" fontId="378" fillId="0" borderId="1" xfId="0" applyFont="1" applyBorder="1" applyAlignment="1">
      <alignment horizontal="left" vertical="top"/>
    </xf>
    <xf numFmtId="0" fontId="379" fillId="0" borderId="1" xfId="0" applyFont="1" applyBorder="1" applyAlignment="1">
      <alignment horizontal="left" vertical="top"/>
    </xf>
    <xf numFmtId="0" fontId="380" fillId="0" borderId="1" xfId="0" applyFont="1" applyBorder="1" applyAlignment="1">
      <alignment horizontal="left" vertical="top"/>
    </xf>
    <xf numFmtId="0" fontId="386" fillId="0" borderId="1" xfId="0" applyFont="1" applyBorder="1" applyAlignment="1">
      <alignment horizontal="left" vertical="top"/>
    </xf>
    <xf numFmtId="0" fontId="387" fillId="0" borderId="1" xfId="0" applyFont="1" applyBorder="1" applyAlignment="1">
      <alignment horizontal="left" vertical="top"/>
    </xf>
    <xf numFmtId="0" fontId="388" fillId="0" borderId="1" xfId="0" applyFont="1" applyBorder="1" applyAlignment="1">
      <alignment horizontal="left" vertical="top"/>
    </xf>
    <xf numFmtId="0" fontId="389" fillId="0" borderId="1" xfId="0" applyFont="1" applyBorder="1" applyAlignment="1">
      <alignment horizontal="left" vertical="top"/>
    </xf>
    <xf numFmtId="0" fontId="390" fillId="0" borderId="1" xfId="0" applyFont="1" applyBorder="1" applyAlignment="1">
      <alignment horizontal="left" vertical="top"/>
    </xf>
    <xf numFmtId="0" fontId="396" fillId="0" borderId="1" xfId="0" applyFont="1" applyBorder="1" applyAlignment="1">
      <alignment horizontal="left" vertical="top"/>
    </xf>
    <xf numFmtId="0" fontId="397" fillId="0" borderId="1" xfId="0" applyFont="1" applyBorder="1" applyAlignment="1">
      <alignment horizontal="left" vertical="top"/>
    </xf>
    <xf numFmtId="0" fontId="398" fillId="0" borderId="1" xfId="0" applyFont="1" applyBorder="1" applyAlignment="1">
      <alignment horizontal="left" vertical="top"/>
    </xf>
    <xf numFmtId="0" fontId="399" fillId="0" borderId="1" xfId="0" applyFont="1" applyBorder="1" applyAlignment="1">
      <alignment horizontal="left" vertical="top"/>
    </xf>
    <xf numFmtId="0" fontId="400" fillId="0" borderId="1" xfId="0" applyFont="1" applyBorder="1" applyAlignment="1">
      <alignment horizontal="left" vertical="top"/>
    </xf>
    <xf numFmtId="0" fontId="406" fillId="0" borderId="1" xfId="0" applyFont="1" applyBorder="1" applyAlignment="1">
      <alignment horizontal="left" vertical="top"/>
    </xf>
    <xf numFmtId="0" fontId="407" fillId="0" borderId="1" xfId="0" applyFont="1" applyBorder="1" applyAlignment="1">
      <alignment horizontal="left" vertical="top"/>
    </xf>
    <xf numFmtId="0" fontId="408" fillId="0" borderId="1" xfId="0" applyFont="1" applyBorder="1" applyAlignment="1">
      <alignment horizontal="left" vertical="top"/>
    </xf>
    <xf numFmtId="0" fontId="409" fillId="0" borderId="1" xfId="0" applyFont="1" applyBorder="1" applyAlignment="1">
      <alignment horizontal="left" vertical="top"/>
    </xf>
    <xf numFmtId="0" fontId="410" fillId="0" borderId="1" xfId="0" applyFont="1" applyBorder="1" applyAlignment="1">
      <alignment horizontal="left" vertical="top"/>
    </xf>
    <xf numFmtId="0" fontId="414" fillId="0" borderId="1" xfId="0" applyFont="1" applyBorder="1" applyAlignment="1">
      <alignment horizontal="left" vertical="top"/>
    </xf>
    <xf numFmtId="0" fontId="415" fillId="0" borderId="1" xfId="0" applyFont="1" applyBorder="1" applyAlignment="1">
      <alignment horizontal="left" vertical="top"/>
    </xf>
    <xf numFmtId="0" fontId="416" fillId="0" borderId="1" xfId="0" applyFont="1" applyBorder="1" applyAlignment="1">
      <alignment horizontal="left" vertical="top"/>
    </xf>
    <xf numFmtId="0" fontId="419" fillId="0" borderId="1" xfId="0" applyFont="1" applyBorder="1" applyAlignment="1">
      <alignment horizontal="left" vertical="top"/>
    </xf>
    <xf numFmtId="0" fontId="420" fillId="0" borderId="1" xfId="0" applyFont="1" applyBorder="1" applyAlignment="1">
      <alignment horizontal="left" vertical="top"/>
    </xf>
    <xf numFmtId="0" fontId="421" fillId="0" borderId="1" xfId="0" applyFont="1" applyBorder="1" applyAlignment="1">
      <alignment horizontal="left" vertical="top"/>
    </xf>
    <xf numFmtId="0" fontId="423" fillId="0" borderId="2" xfId="0" applyFont="1" applyBorder="1" applyAlignment="1">
      <alignment horizontal="center" vertical="top"/>
    </xf>
    <xf numFmtId="165" fontId="424" fillId="0" borderId="0" xfId="0" applyNumberFormat="1" applyFont="1" applyAlignment="1">
      <alignment horizontal="center" vertical="top"/>
    </xf>
    <xf numFmtId="0" fontId="425" fillId="0" borderId="0" xfId="0" applyFont="1" applyAlignment="1">
      <alignment horizontal="left" vertical="top"/>
    </xf>
    <xf numFmtId="167" fontId="427" fillId="0" borderId="0" xfId="0" applyNumberFormat="1" applyFont="1" applyAlignment="1">
      <alignment horizontal="left" vertical="top"/>
    </xf>
    <xf numFmtId="164" fontId="426" fillId="0" borderId="0" xfId="0" applyNumberFormat="1" applyFont="1" applyAlignment="1">
      <alignment horizontal="left" vertical="top"/>
    </xf>
    <xf numFmtId="0" fontId="430" fillId="0" borderId="1" xfId="0" applyFont="1" applyBorder="1" applyAlignment="1">
      <alignment horizontal="left" vertical="top"/>
    </xf>
    <xf numFmtId="0" fontId="431" fillId="0" borderId="1" xfId="0" applyFont="1" applyBorder="1" applyAlignment="1">
      <alignment horizontal="left" vertical="top"/>
    </xf>
    <xf numFmtId="0" fontId="432" fillId="0" borderId="1" xfId="0" applyFont="1" applyBorder="1" applyAlignment="1">
      <alignment horizontal="left" vertical="top"/>
    </xf>
    <xf numFmtId="0" fontId="433" fillId="0" borderId="1" xfId="0" applyFont="1" applyBorder="1" applyAlignment="1">
      <alignment horizontal="left" vertical="top"/>
    </xf>
    <xf numFmtId="0" fontId="434" fillId="0" borderId="1" xfId="0" applyFont="1" applyBorder="1" applyAlignment="1">
      <alignment horizontal="left" vertical="top"/>
    </xf>
    <xf numFmtId="0" fontId="435" fillId="0" borderId="1" xfId="0" applyFont="1" applyBorder="1" applyAlignment="1">
      <alignment horizontal="left" vertical="top"/>
    </xf>
    <xf numFmtId="0" fontId="436" fillId="0" borderId="1" xfId="0" applyFont="1" applyBorder="1" applyAlignment="1">
      <alignment horizontal="left" vertical="top"/>
    </xf>
    <xf numFmtId="0" fontId="439" fillId="0" borderId="1" xfId="0" applyFont="1" applyBorder="1" applyAlignment="1">
      <alignment horizontal="left" vertical="top"/>
    </xf>
    <xf numFmtId="0" fontId="440" fillId="0" borderId="1" xfId="0" applyFont="1" applyBorder="1" applyAlignment="1">
      <alignment horizontal="left" vertical="top"/>
    </xf>
    <xf numFmtId="0" fontId="441" fillId="0" borderId="1" xfId="0" applyFont="1" applyBorder="1" applyAlignment="1">
      <alignment horizontal="left" vertical="top"/>
    </xf>
    <xf numFmtId="0" fontId="442" fillId="0" borderId="1" xfId="0" applyFont="1" applyBorder="1" applyAlignment="1">
      <alignment horizontal="left" vertical="top"/>
    </xf>
    <xf numFmtId="0" fontId="443" fillId="0" borderId="1" xfId="0" applyFont="1" applyBorder="1" applyAlignment="1">
      <alignment horizontal="left" vertical="top"/>
    </xf>
    <xf numFmtId="0" fontId="444" fillId="0" borderId="1" xfId="0" applyFont="1" applyBorder="1" applyAlignment="1">
      <alignment horizontal="left" vertical="top"/>
    </xf>
    <xf numFmtId="0" fontId="445" fillId="0" borderId="1" xfId="0" applyFont="1" applyBorder="1" applyAlignment="1">
      <alignment horizontal="left" vertical="top"/>
    </xf>
    <xf numFmtId="0" fontId="448" fillId="0" borderId="1" xfId="0" applyFont="1" applyBorder="1" applyAlignment="1">
      <alignment horizontal="left" vertical="top"/>
    </xf>
    <xf numFmtId="0" fontId="449" fillId="0" borderId="1" xfId="0" applyFont="1" applyBorder="1" applyAlignment="1">
      <alignment horizontal="left" vertical="top"/>
    </xf>
    <xf numFmtId="0" fontId="450" fillId="0" borderId="1" xfId="0" applyFont="1" applyBorder="1" applyAlignment="1">
      <alignment horizontal="left" vertical="top"/>
    </xf>
    <xf numFmtId="0" fontId="451" fillId="0" borderId="1" xfId="0" applyFont="1" applyBorder="1" applyAlignment="1">
      <alignment horizontal="left" vertical="top"/>
    </xf>
    <xf numFmtId="0" fontId="452" fillId="0" borderId="1" xfId="0" applyFont="1" applyBorder="1" applyAlignment="1">
      <alignment horizontal="left" vertical="top"/>
    </xf>
    <xf numFmtId="0" fontId="453" fillId="0" borderId="1" xfId="0" applyFont="1" applyBorder="1" applyAlignment="1">
      <alignment horizontal="left" vertical="top"/>
    </xf>
    <xf numFmtId="0" fontId="454" fillId="0" borderId="1" xfId="0" applyFont="1" applyBorder="1" applyAlignment="1">
      <alignment horizontal="left" vertical="top"/>
    </xf>
    <xf numFmtId="0" fontId="457" fillId="0" borderId="1" xfId="0" applyFont="1" applyBorder="1" applyAlignment="1">
      <alignment horizontal="left" vertical="top"/>
    </xf>
    <xf numFmtId="0" fontId="458" fillId="0" borderId="1" xfId="0" applyFont="1" applyBorder="1" applyAlignment="1">
      <alignment horizontal="left" vertical="top"/>
    </xf>
    <xf numFmtId="0" fontId="459" fillId="0" borderId="1" xfId="0" applyFont="1" applyBorder="1" applyAlignment="1">
      <alignment horizontal="left" vertical="top"/>
    </xf>
    <xf numFmtId="0" fontId="460" fillId="0" borderId="1" xfId="0" applyFont="1" applyBorder="1" applyAlignment="1">
      <alignment horizontal="left" vertical="top"/>
    </xf>
    <xf numFmtId="0" fontId="461" fillId="0" borderId="1" xfId="0" applyFont="1" applyBorder="1" applyAlignment="1">
      <alignment horizontal="left" vertical="top"/>
    </xf>
    <xf numFmtId="0" fontId="462" fillId="0" borderId="1" xfId="0" applyFont="1" applyBorder="1" applyAlignment="1">
      <alignment horizontal="left" vertical="top"/>
    </xf>
    <xf numFmtId="0" fontId="463" fillId="0" borderId="1" xfId="0" applyFont="1" applyBorder="1" applyAlignment="1">
      <alignment horizontal="left" vertical="top"/>
    </xf>
    <xf numFmtId="0" fontId="468" fillId="0" borderId="2" xfId="0" applyFont="1" applyBorder="1" applyAlignment="1">
      <alignment horizontal="center" vertical="top"/>
    </xf>
    <xf numFmtId="165" fontId="469" fillId="0" borderId="0" xfId="0" applyNumberFormat="1" applyFont="1" applyAlignment="1">
      <alignment horizontal="center" vertical="top"/>
    </xf>
    <xf numFmtId="0" fontId="470" fillId="0" borderId="0" xfId="0" applyFont="1" applyAlignment="1">
      <alignment horizontal="left" vertical="top"/>
    </xf>
    <xf numFmtId="167" fontId="472" fillId="0" borderId="0" xfId="0" applyNumberFormat="1" applyFont="1" applyAlignment="1">
      <alignment horizontal="left" vertical="top"/>
    </xf>
    <xf numFmtId="164" fontId="471" fillId="0" borderId="0" xfId="0" applyNumberFormat="1" applyFont="1" applyAlignment="1">
      <alignment horizontal="left" vertical="top"/>
    </xf>
    <xf numFmtId="0" fontId="475" fillId="3" borderId="1" xfId="0" applyFont="1" applyFill="1" applyBorder="1" applyAlignment="1">
      <alignment horizontal="left"/>
    </xf>
    <xf numFmtId="0" fontId="476" fillId="3" borderId="1" xfId="0" applyFont="1" applyFill="1" applyBorder="1" applyAlignment="1">
      <alignment horizontal="left"/>
    </xf>
    <xf numFmtId="0" fontId="477" fillId="3" borderId="1" xfId="0" applyFont="1" applyFill="1" applyBorder="1" applyAlignment="1">
      <alignment horizontal="left"/>
    </xf>
    <xf numFmtId="0" fontId="478" fillId="3" borderId="1" xfId="0" applyFont="1" applyFill="1" applyBorder="1" applyAlignment="1">
      <alignment horizontal="left"/>
    </xf>
    <xf numFmtId="0" fontId="479" fillId="3" borderId="1" xfId="0" applyFont="1" applyFill="1" applyBorder="1" applyAlignment="1">
      <alignment horizontal="left"/>
    </xf>
    <xf numFmtId="0" fontId="480" fillId="3" borderId="1" xfId="0" applyFont="1" applyFill="1" applyBorder="1" applyAlignment="1">
      <alignment horizontal="left"/>
    </xf>
    <xf numFmtId="0" fontId="526" fillId="3" borderId="1" xfId="0" applyFont="1" applyFill="1" applyBorder="1" applyAlignment="1">
      <alignment horizontal="left"/>
    </xf>
    <xf numFmtId="0" fontId="527" fillId="3" borderId="1" xfId="0" applyFont="1" applyFill="1" applyBorder="1" applyAlignment="1">
      <alignment horizontal="left"/>
    </xf>
    <xf numFmtId="0" fontId="528" fillId="3" borderId="1" xfId="0" applyFont="1" applyFill="1" applyBorder="1" applyAlignment="1">
      <alignment horizontal="left"/>
    </xf>
    <xf numFmtId="0" fontId="529" fillId="3" borderId="1" xfId="0" applyFont="1" applyFill="1" applyBorder="1" applyAlignment="1">
      <alignment horizontal="left"/>
    </xf>
    <xf numFmtId="0" fontId="530" fillId="3" borderId="1" xfId="0" applyFont="1" applyFill="1" applyBorder="1" applyAlignment="1">
      <alignment horizontal="left"/>
    </xf>
    <xf numFmtId="0" fontId="531" fillId="3" borderId="1" xfId="0" applyFont="1" applyFill="1" applyBorder="1" applyAlignment="1">
      <alignment horizontal="left"/>
    </xf>
    <xf numFmtId="0" fontId="567" fillId="3" borderId="1" xfId="0" applyFont="1" applyFill="1" applyBorder="1" applyAlignment="1">
      <alignment horizontal="left"/>
    </xf>
    <xf numFmtId="0" fontId="568" fillId="3" borderId="1" xfId="0" applyFont="1" applyFill="1" applyBorder="1" applyAlignment="1">
      <alignment horizontal="left"/>
    </xf>
    <xf numFmtId="0" fontId="569" fillId="3" borderId="1" xfId="0" applyFont="1" applyFill="1" applyBorder="1" applyAlignment="1">
      <alignment horizontal="left"/>
    </xf>
    <xf numFmtId="0" fontId="570" fillId="3" borderId="1" xfId="0" applyFont="1" applyFill="1" applyBorder="1" applyAlignment="1">
      <alignment horizontal="left"/>
    </xf>
    <xf numFmtId="0" fontId="571" fillId="3" borderId="1" xfId="0" applyFont="1" applyFill="1" applyBorder="1" applyAlignment="1">
      <alignment horizontal="left"/>
    </xf>
    <xf numFmtId="0" fontId="572" fillId="3" borderId="1" xfId="0" applyFont="1" applyFill="1" applyBorder="1" applyAlignment="1">
      <alignment horizontal="left"/>
    </xf>
    <xf numFmtId="0" fontId="627" fillId="3" borderId="0" xfId="0" applyFont="1" applyFill="1" applyAlignment="1">
      <alignment horizontal="right"/>
    </xf>
    <xf numFmtId="0" fontId="631" fillId="0" borderId="2" xfId="0" applyFont="1" applyBorder="1" applyAlignment="1">
      <alignment horizontal="center" vertical="top"/>
    </xf>
    <xf numFmtId="165" fontId="632" fillId="0" borderId="0" xfId="0" applyNumberFormat="1" applyFont="1" applyAlignment="1">
      <alignment horizontal="center" vertical="top"/>
    </xf>
    <xf numFmtId="14" fontId="2" fillId="2" borderId="1" xfId="0" applyNumberFormat="1" applyFont="1" applyFill="1" applyBorder="1" applyAlignment="1" applyProtection="1">
      <alignment vertical="top"/>
      <protection locked="0"/>
    </xf>
    <xf numFmtId="164" fontId="2" fillId="2" borderId="1" xfId="0" applyNumberFormat="1" applyFont="1" applyFill="1" applyBorder="1" applyAlignment="1" applyProtection="1">
      <alignment vertical="top"/>
      <protection locked="0"/>
    </xf>
    <xf numFmtId="165" fontId="2" fillId="2" borderId="1" xfId="0" applyNumberFormat="1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workbookViewId="0">
      <selection activeCell="C3" sqref="C3:I3"/>
    </sheetView>
  </sheetViews>
  <sheetFormatPr defaultRowHeight="14.4" x14ac:dyDescent="0.3"/>
  <sheetData>
    <row r="1" spans="1:9" x14ac:dyDescent="0.3">
      <c r="A1" s="443" t="s">
        <v>0</v>
      </c>
      <c r="B1" s="443"/>
      <c r="C1" s="443"/>
      <c r="D1" s="443"/>
      <c r="E1" s="443"/>
      <c r="F1" s="443"/>
      <c r="G1" s="443"/>
      <c r="H1" s="443"/>
      <c r="I1" s="443"/>
    </row>
    <row r="2" spans="1:9" x14ac:dyDescent="0.3">
      <c r="A2" s="443" t="s">
        <v>1</v>
      </c>
      <c r="B2" s="443"/>
      <c r="C2" s="443"/>
      <c r="D2" s="443"/>
      <c r="E2" s="443"/>
      <c r="F2" s="443"/>
      <c r="G2" s="443"/>
      <c r="H2" s="443"/>
      <c r="I2" s="443"/>
    </row>
    <row r="3" spans="1:9" x14ac:dyDescent="0.3">
      <c r="A3" s="443" t="s">
        <v>2</v>
      </c>
      <c r="B3" s="443"/>
      <c r="C3" s="646">
        <v>45546</v>
      </c>
      <c r="D3" s="444"/>
      <c r="E3" s="444"/>
      <c r="F3" s="444"/>
      <c r="G3" s="444"/>
      <c r="H3" s="444"/>
      <c r="I3" s="444"/>
    </row>
    <row r="4" spans="1:9" x14ac:dyDescent="0.3">
      <c r="A4" s="443" t="s">
        <v>3</v>
      </c>
      <c r="B4" s="445"/>
      <c r="C4" s="444" t="s">
        <v>123</v>
      </c>
      <c r="D4" s="444"/>
      <c r="E4" s="444"/>
      <c r="F4" s="444"/>
      <c r="G4" s="444"/>
      <c r="H4" s="444"/>
      <c r="I4" s="444"/>
    </row>
    <row r="5" spans="1:9" x14ac:dyDescent="0.3">
      <c r="A5" s="443" t="s">
        <v>4</v>
      </c>
      <c r="B5" s="444"/>
      <c r="C5" s="444"/>
      <c r="D5" s="444"/>
      <c r="E5" s="444"/>
      <c r="F5" s="444"/>
      <c r="G5" s="444"/>
      <c r="H5" s="444"/>
      <c r="I5" s="444"/>
    </row>
    <row r="6" spans="1:9" x14ac:dyDescent="0.3">
      <c r="A6" s="443" t="s">
        <v>5</v>
      </c>
      <c r="B6" s="443"/>
      <c r="C6" s="443"/>
      <c r="D6" s="443"/>
      <c r="E6" s="443"/>
      <c r="F6" s="443"/>
      <c r="G6" s="443"/>
      <c r="H6" s="443"/>
      <c r="I6" s="443"/>
    </row>
    <row r="7" spans="1:9" x14ac:dyDescent="0.3">
      <c r="A7" s="443" t="s">
        <v>6</v>
      </c>
      <c r="B7" s="443"/>
      <c r="C7" s="444" t="s">
        <v>117</v>
      </c>
      <c r="D7" s="444"/>
      <c r="E7" s="444"/>
      <c r="F7" s="444"/>
      <c r="G7" s="444"/>
      <c r="H7" s="444"/>
      <c r="I7" s="444"/>
    </row>
    <row r="8" spans="1:9" x14ac:dyDescent="0.3">
      <c r="A8" s="443" t="s">
        <v>7</v>
      </c>
      <c r="B8" s="443"/>
      <c r="C8" s="647" t="s">
        <v>118</v>
      </c>
      <c r="D8" s="446"/>
      <c r="E8" s="446"/>
      <c r="F8" s="446"/>
      <c r="G8" s="446"/>
      <c r="H8" s="446"/>
      <c r="I8" s="446"/>
    </row>
    <row r="9" spans="1:9" x14ac:dyDescent="0.3">
      <c r="A9" s="443" t="s">
        <v>9</v>
      </c>
      <c r="B9" s="443"/>
      <c r="C9" s="447">
        <v>4799478076</v>
      </c>
      <c r="D9" s="447"/>
      <c r="E9" s="447"/>
      <c r="F9" s="447"/>
      <c r="G9" s="447"/>
      <c r="H9" s="447"/>
      <c r="I9" s="447"/>
    </row>
    <row r="10" spans="1:9" x14ac:dyDescent="0.3">
      <c r="A10" s="443" t="s">
        <v>10</v>
      </c>
      <c r="B10" s="443"/>
      <c r="C10" s="444" t="s">
        <v>119</v>
      </c>
      <c r="D10" s="444"/>
      <c r="E10" s="444"/>
      <c r="F10" s="444"/>
      <c r="G10" s="444"/>
      <c r="H10" s="444"/>
      <c r="I10" s="444"/>
    </row>
    <row r="11" spans="1:9" x14ac:dyDescent="0.3">
      <c r="A11" s="443" t="s">
        <v>11</v>
      </c>
      <c r="B11" s="443"/>
      <c r="C11" s="444" t="s">
        <v>120</v>
      </c>
      <c r="D11" s="444"/>
      <c r="E11" s="444"/>
      <c r="F11" s="444"/>
      <c r="G11" s="444"/>
      <c r="H11" s="444"/>
      <c r="I11" s="444"/>
    </row>
    <row r="12" spans="1:9" x14ac:dyDescent="0.3">
      <c r="A12" s="443" t="s">
        <v>12</v>
      </c>
      <c r="B12" s="443"/>
      <c r="C12" s="648" t="s">
        <v>122</v>
      </c>
      <c r="D12" s="448"/>
      <c r="E12" s="448"/>
      <c r="F12" s="448"/>
      <c r="G12" s="448"/>
      <c r="H12" s="448"/>
      <c r="I12" s="448"/>
    </row>
    <row r="13" spans="1:9" x14ac:dyDescent="0.3">
      <c r="A13" s="443" t="s">
        <v>13</v>
      </c>
      <c r="B13" s="443"/>
      <c r="C13" s="444" t="s">
        <v>121</v>
      </c>
      <c r="D13" s="444"/>
      <c r="E13" s="444"/>
      <c r="F13" s="444"/>
      <c r="G13" s="444"/>
      <c r="H13" s="444"/>
      <c r="I13" s="444"/>
    </row>
    <row r="14" spans="1:9" x14ac:dyDescent="0.3">
      <c r="A14" s="443" t="s">
        <v>14</v>
      </c>
      <c r="B14" s="443"/>
      <c r="C14" s="444" t="s">
        <v>124</v>
      </c>
      <c r="D14" s="444"/>
      <c r="E14" s="444"/>
      <c r="F14" s="444"/>
      <c r="G14" s="444"/>
      <c r="H14" s="444"/>
      <c r="I14" s="444"/>
    </row>
    <row r="15" spans="1:9" x14ac:dyDescent="0.3">
      <c r="A15" s="443"/>
      <c r="B15" s="443"/>
      <c r="C15" s="443"/>
      <c r="D15" s="443"/>
      <c r="E15" s="443"/>
      <c r="F15" s="443"/>
      <c r="G15" s="443"/>
      <c r="H15" s="443"/>
      <c r="I15" s="443"/>
    </row>
    <row r="16" spans="1:9" x14ac:dyDescent="0.3">
      <c r="A16" s="443"/>
      <c r="B16" s="443"/>
      <c r="C16" s="443"/>
      <c r="D16" s="443"/>
      <c r="E16" s="443"/>
      <c r="F16" s="443"/>
      <c r="G16" s="443"/>
      <c r="H16" s="443"/>
      <c r="I16" s="443"/>
    </row>
    <row r="17" spans="1:9" x14ac:dyDescent="0.3">
      <c r="A17" s="443"/>
      <c r="B17" s="443"/>
      <c r="C17" s="443"/>
      <c r="D17" s="443"/>
      <c r="E17" s="443"/>
      <c r="F17" s="443"/>
      <c r="G17" s="443"/>
      <c r="H17" s="443"/>
      <c r="I17" s="443"/>
    </row>
  </sheetData>
  <sheetProtection password="BF59" sheet="1" objects="1" scenarios="1" selectLockedCells="1"/>
  <mergeCells count="26">
    <mergeCell ref="A14:B14"/>
    <mergeCell ref="C14:I14"/>
    <mergeCell ref="A15:I17"/>
    <mergeCell ref="A11:B11"/>
    <mergeCell ref="C11:I11"/>
    <mergeCell ref="A12:B12"/>
    <mergeCell ref="C12:I12"/>
    <mergeCell ref="A13:B13"/>
    <mergeCell ref="C13:I13"/>
    <mergeCell ref="A8:B8"/>
    <mergeCell ref="C8:I8"/>
    <mergeCell ref="A9:B9"/>
    <mergeCell ref="C9:I9"/>
    <mergeCell ref="A10:B10"/>
    <mergeCell ref="C10:I10"/>
    <mergeCell ref="A5:B5"/>
    <mergeCell ref="C5:I5"/>
    <mergeCell ref="A6:I6"/>
    <mergeCell ref="A7:B7"/>
    <mergeCell ref="C7:I7"/>
    <mergeCell ref="A1:I1"/>
    <mergeCell ref="A2:I2"/>
    <mergeCell ref="A3:B3"/>
    <mergeCell ref="C3:I3"/>
    <mergeCell ref="A4:B4"/>
    <mergeCell ref="C4:I4"/>
  </mergeCells>
  <pageMargins left="0.5" right="0.5" top="0.75" bottom="0.75" header="0.5" footer="0.5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4"/>
  <sheetViews>
    <sheetView topLeftCell="A4" workbookViewId="0">
      <selection activeCell="H10" sqref="H10"/>
    </sheetView>
  </sheetViews>
  <sheetFormatPr defaultRowHeight="14.4" x14ac:dyDescent="0.3"/>
  <cols>
    <col min="1" max="1" width="8" customWidth="1"/>
    <col min="2" max="2" width="30" customWidth="1"/>
    <col min="3" max="3" width="10" customWidth="1"/>
    <col min="4" max="4" width="12" customWidth="1"/>
    <col min="5" max="5" width="10" customWidth="1"/>
    <col min="6" max="6" width="12" customWidth="1"/>
    <col min="7" max="11" width="10" customWidth="1"/>
  </cols>
  <sheetData>
    <row r="1" spans="1:12" x14ac:dyDescent="0.3">
      <c r="A1" s="1" t="s">
        <v>0</v>
      </c>
    </row>
    <row r="2" spans="1:12" x14ac:dyDescent="0.3">
      <c r="A2" s="1" t="s">
        <v>15</v>
      </c>
    </row>
    <row r="3" spans="1:12" x14ac:dyDescent="0.3">
      <c r="A3" s="1" t="s">
        <v>16</v>
      </c>
      <c r="B3" s="2">
        <f>DADOS!C3</f>
        <v>45546</v>
      </c>
    </row>
    <row r="4" spans="1:12" x14ac:dyDescent="0.3">
      <c r="A4" s="1" t="s">
        <v>17</v>
      </c>
      <c r="B4" s="449" t="str">
        <f>DADOS!C7</f>
        <v>ARTEPAVI LTDA</v>
      </c>
      <c r="C4" s="445"/>
      <c r="D4" s="445"/>
      <c r="E4" s="445"/>
      <c r="F4" s="445"/>
      <c r="G4" s="1" t="s">
        <v>18</v>
      </c>
      <c r="H4" s="450">
        <f>DADOS!C9</f>
        <v>4799478076</v>
      </c>
      <c r="I4" s="445"/>
    </row>
    <row r="5" spans="1:12" x14ac:dyDescent="0.3">
      <c r="A5" s="1" t="s">
        <v>19</v>
      </c>
      <c r="B5" s="451" t="str">
        <f>DADOS!C8</f>
        <v>45.632.470/0001-06</v>
      </c>
      <c r="C5" s="449" t="s">
        <v>8</v>
      </c>
      <c r="D5" s="1" t="s">
        <v>20</v>
      </c>
      <c r="E5" s="449" t="str">
        <f>DADOS!C13</f>
        <v>SCHROEDER</v>
      </c>
      <c r="F5" s="449" t="s">
        <v>8</v>
      </c>
      <c r="G5" s="449" t="s">
        <v>8</v>
      </c>
      <c r="H5" s="1" t="s">
        <v>21</v>
      </c>
      <c r="I5" s="1" t="str">
        <f>DADOS!C14</f>
        <v>SC</v>
      </c>
    </row>
    <row r="7" spans="1:12" x14ac:dyDescent="0.3">
      <c r="A7" s="3" t="s">
        <v>22</v>
      </c>
      <c r="B7" s="3" t="s">
        <v>23</v>
      </c>
      <c r="C7" s="3" t="s">
        <v>24</v>
      </c>
      <c r="D7" s="3" t="s">
        <v>25</v>
      </c>
      <c r="E7" s="3" t="s">
        <v>26</v>
      </c>
      <c r="F7" s="3" t="s">
        <v>27</v>
      </c>
      <c r="G7" s="3" t="s">
        <v>28</v>
      </c>
      <c r="H7" s="3" t="s">
        <v>29</v>
      </c>
      <c r="I7" s="3" t="s">
        <v>30</v>
      </c>
      <c r="J7" s="3" t="s">
        <v>31</v>
      </c>
      <c r="K7" s="3" t="s">
        <v>32</v>
      </c>
    </row>
    <row r="8" spans="1:12" x14ac:dyDescent="0.3">
      <c r="A8" s="4" t="s">
        <v>33</v>
      </c>
      <c r="B8" s="452" t="s">
        <v>34</v>
      </c>
      <c r="C8" s="453"/>
      <c r="D8" s="454"/>
      <c r="E8" s="455"/>
      <c r="F8" s="456"/>
      <c r="G8" s="457"/>
      <c r="H8" s="458"/>
      <c r="I8" s="5"/>
      <c r="J8" s="6"/>
      <c r="K8" s="7">
        <f>SUM(K9:K12)</f>
        <v>2566.19</v>
      </c>
      <c r="L8" s="8" t="s">
        <v>35</v>
      </c>
    </row>
    <row r="9" spans="1:12" ht="51" x14ac:dyDescent="0.3">
      <c r="A9" s="9" t="s">
        <v>36</v>
      </c>
      <c r="B9" s="10" t="s">
        <v>37</v>
      </c>
      <c r="C9" s="11" t="s">
        <v>38</v>
      </c>
      <c r="D9" s="12">
        <v>3</v>
      </c>
      <c r="E9" s="13">
        <v>385.31</v>
      </c>
      <c r="F9" s="14">
        <v>20.7</v>
      </c>
      <c r="G9" s="15">
        <v>465.07</v>
      </c>
      <c r="H9" s="16">
        <v>363.42</v>
      </c>
      <c r="I9" s="17">
        <f>ROUND('BDI Principal'!D14,2)</f>
        <v>20.7</v>
      </c>
      <c r="J9" s="18">
        <f>ROUND((ROUND(H9,2)*I9/100)+ROUND(H9,2),2)</f>
        <v>438.65</v>
      </c>
      <c r="K9" s="19">
        <f>ROUND(D9*J9,2)</f>
        <v>1315.95</v>
      </c>
      <c r="L9" s="20" t="s">
        <v>22</v>
      </c>
    </row>
    <row r="10" spans="1:12" ht="40.799999999999997" x14ac:dyDescent="0.3">
      <c r="A10" s="21" t="s">
        <v>39</v>
      </c>
      <c r="B10" s="22" t="s">
        <v>40</v>
      </c>
      <c r="C10" s="23" t="s">
        <v>38</v>
      </c>
      <c r="D10" s="24">
        <v>985.5</v>
      </c>
      <c r="E10" s="25">
        <v>0.41</v>
      </c>
      <c r="F10" s="26">
        <v>20.7</v>
      </c>
      <c r="G10" s="27">
        <v>0.49</v>
      </c>
      <c r="H10" s="28">
        <v>0.38</v>
      </c>
      <c r="I10" s="29">
        <f>ROUND('BDI Principal'!D14,2)</f>
        <v>20.7</v>
      </c>
      <c r="J10" s="30">
        <f>ROUND((ROUND(H10,2)*I10/100)+ROUND(H10,2),2)</f>
        <v>0.46</v>
      </c>
      <c r="K10" s="31">
        <f>ROUND(D10*J10,2)</f>
        <v>453.33</v>
      </c>
      <c r="L10" s="32" t="s">
        <v>22</v>
      </c>
    </row>
    <row r="11" spans="1:12" ht="40.799999999999997" x14ac:dyDescent="0.3">
      <c r="A11" s="33" t="s">
        <v>41</v>
      </c>
      <c r="B11" s="34" t="s">
        <v>42</v>
      </c>
      <c r="C11" s="35" t="s">
        <v>43</v>
      </c>
      <c r="D11" s="36">
        <v>64.06</v>
      </c>
      <c r="E11" s="37">
        <v>6.5</v>
      </c>
      <c r="F11" s="38">
        <v>20.7</v>
      </c>
      <c r="G11" s="39">
        <v>7.85</v>
      </c>
      <c r="H11" s="40">
        <v>6.13</v>
      </c>
      <c r="I11" s="41">
        <f>ROUND('BDI Principal'!D14,2)</f>
        <v>20.7</v>
      </c>
      <c r="J11" s="42">
        <f>ROUND((ROUND(H11,2)*I11/100)+ROUND(H11,2),2)</f>
        <v>7.4</v>
      </c>
      <c r="K11" s="43">
        <f>ROUND(D11*J11,2)</f>
        <v>474.04</v>
      </c>
      <c r="L11" s="44" t="s">
        <v>22</v>
      </c>
    </row>
    <row r="12" spans="1:12" ht="51" x14ac:dyDescent="0.3">
      <c r="A12" s="45" t="s">
        <v>44</v>
      </c>
      <c r="B12" s="46" t="s">
        <v>45</v>
      </c>
      <c r="C12" s="47" t="s">
        <v>46</v>
      </c>
      <c r="D12" s="48">
        <v>115.31</v>
      </c>
      <c r="E12" s="49">
        <v>2.4700000000000002</v>
      </c>
      <c r="F12" s="50">
        <v>20.7</v>
      </c>
      <c r="G12" s="51">
        <v>2.98</v>
      </c>
      <c r="H12" s="52">
        <v>2.3199999999999998</v>
      </c>
      <c r="I12" s="53">
        <f>ROUND('BDI Principal'!D14,2)</f>
        <v>20.7</v>
      </c>
      <c r="J12" s="54">
        <f>ROUND((ROUND(H12,2)*I12/100)+ROUND(H12,2),2)</f>
        <v>2.8</v>
      </c>
      <c r="K12" s="55">
        <f>ROUND(D12*J12,2)</f>
        <v>322.87</v>
      </c>
      <c r="L12" s="56" t="s">
        <v>22</v>
      </c>
    </row>
    <row r="13" spans="1:12" x14ac:dyDescent="0.3">
      <c r="A13" s="57" t="s">
        <v>47</v>
      </c>
      <c r="B13" s="459" t="s">
        <v>48</v>
      </c>
      <c r="C13" s="460"/>
      <c r="D13" s="461"/>
      <c r="E13" s="462"/>
      <c r="F13" s="463"/>
      <c r="G13" s="464"/>
      <c r="H13" s="465"/>
      <c r="I13" s="58"/>
      <c r="J13" s="59"/>
      <c r="K13" s="60">
        <f>SUM(K14:K16)</f>
        <v>96013.7</v>
      </c>
      <c r="L13" s="61" t="s">
        <v>35</v>
      </c>
    </row>
    <row r="14" spans="1:12" ht="51" x14ac:dyDescent="0.3">
      <c r="A14" s="62" t="s">
        <v>49</v>
      </c>
      <c r="B14" s="63" t="s">
        <v>50</v>
      </c>
      <c r="C14" s="64" t="s">
        <v>51</v>
      </c>
      <c r="D14" s="65">
        <v>93</v>
      </c>
      <c r="E14" s="66">
        <v>44.95</v>
      </c>
      <c r="F14" s="67">
        <v>20.7</v>
      </c>
      <c r="G14" s="68">
        <v>54.25</v>
      </c>
      <c r="H14" s="69">
        <v>42.39</v>
      </c>
      <c r="I14" s="70">
        <f>ROUND('BDI Principal'!D14,2)</f>
        <v>20.7</v>
      </c>
      <c r="J14" s="71">
        <f>ROUND((ROUND(H14,2)*I14/100)+ROUND(H14,2),2)</f>
        <v>51.16</v>
      </c>
      <c r="K14" s="72">
        <f>ROUND(D14*J14,2)</f>
        <v>4757.88</v>
      </c>
      <c r="L14" s="73" t="s">
        <v>22</v>
      </c>
    </row>
    <row r="15" spans="1:12" ht="51" x14ac:dyDescent="0.3">
      <c r="A15" s="74" t="s">
        <v>52</v>
      </c>
      <c r="B15" s="75" t="s">
        <v>53</v>
      </c>
      <c r="C15" s="76" t="s">
        <v>43</v>
      </c>
      <c r="D15" s="77">
        <v>49.28</v>
      </c>
      <c r="E15" s="78">
        <v>80.680000000000007</v>
      </c>
      <c r="F15" s="79">
        <v>20.7</v>
      </c>
      <c r="G15" s="80">
        <v>97.38</v>
      </c>
      <c r="H15" s="81">
        <v>80</v>
      </c>
      <c r="I15" s="82">
        <f>ROUND('BDI Principal'!D14,2)</f>
        <v>20.7</v>
      </c>
      <c r="J15" s="83">
        <f>ROUND((ROUND(H15,2)*I15/100)+ROUND(H15,2),2)</f>
        <v>96.56</v>
      </c>
      <c r="K15" s="84">
        <f>ROUND(D15*J15,2)</f>
        <v>4758.4799999999996</v>
      </c>
      <c r="L15" s="85" t="s">
        <v>22</v>
      </c>
    </row>
    <row r="16" spans="1:12" ht="61.2" x14ac:dyDescent="0.3">
      <c r="A16" s="86" t="s">
        <v>54</v>
      </c>
      <c r="B16" s="87" t="s">
        <v>55</v>
      </c>
      <c r="C16" s="88" t="s">
        <v>38</v>
      </c>
      <c r="D16" s="89">
        <v>985.5</v>
      </c>
      <c r="E16" s="90">
        <v>76.569999999999993</v>
      </c>
      <c r="F16" s="91">
        <v>20.7</v>
      </c>
      <c r="G16" s="92">
        <v>92.42</v>
      </c>
      <c r="H16" s="93">
        <v>72.72</v>
      </c>
      <c r="I16" s="94">
        <f>ROUND('BDI Principal'!D14,2)</f>
        <v>20.7</v>
      </c>
      <c r="J16" s="95">
        <f>ROUND((ROUND(H16,2)*I16/100)+ROUND(H16,2),2)</f>
        <v>87.77</v>
      </c>
      <c r="K16" s="96">
        <f>ROUND(D16*J16,2)</f>
        <v>86497.34</v>
      </c>
      <c r="L16" s="97" t="s">
        <v>22</v>
      </c>
    </row>
    <row r="17" spans="1:12" x14ac:dyDescent="0.3">
      <c r="A17" s="98" t="s">
        <v>56</v>
      </c>
      <c r="B17" s="466" t="s">
        <v>57</v>
      </c>
      <c r="C17" s="467"/>
      <c r="D17" s="468"/>
      <c r="E17" s="469"/>
      <c r="F17" s="470"/>
      <c r="G17" s="471"/>
      <c r="H17" s="472"/>
      <c r="I17" s="99"/>
      <c r="J17" s="100"/>
      <c r="K17" s="101">
        <f>SUM(K18:K22)</f>
        <v>2320.83</v>
      </c>
      <c r="L17" s="102" t="s">
        <v>35</v>
      </c>
    </row>
    <row r="18" spans="1:12" ht="40.799999999999997" x14ac:dyDescent="0.3">
      <c r="A18" s="103" t="s">
        <v>58</v>
      </c>
      <c r="B18" s="104" t="s">
        <v>59</v>
      </c>
      <c r="C18" s="105" t="s">
        <v>38</v>
      </c>
      <c r="D18" s="106">
        <v>54.4</v>
      </c>
      <c r="E18" s="107">
        <v>24.59</v>
      </c>
      <c r="F18" s="108">
        <v>20.7</v>
      </c>
      <c r="G18" s="109">
        <v>29.68</v>
      </c>
      <c r="H18" s="110">
        <v>23.12</v>
      </c>
      <c r="I18" s="111">
        <f>ROUND('BDI Principal'!D14,2)</f>
        <v>20.7</v>
      </c>
      <c r="J18" s="112">
        <f>ROUND((ROUND(H18,2)*I18/100)+ROUND(H18,2),2)</f>
        <v>27.91</v>
      </c>
      <c r="K18" s="113">
        <f>ROUND(D18*J18,2)</f>
        <v>1518.3</v>
      </c>
      <c r="L18" s="114" t="s">
        <v>22</v>
      </c>
    </row>
    <row r="19" spans="1:12" ht="40.799999999999997" x14ac:dyDescent="0.3">
      <c r="A19" s="115" t="s">
        <v>60</v>
      </c>
      <c r="B19" s="116" t="s">
        <v>61</v>
      </c>
      <c r="C19" s="117" t="s">
        <v>43</v>
      </c>
      <c r="D19" s="118">
        <v>0.02</v>
      </c>
      <c r="E19" s="119">
        <v>488.18</v>
      </c>
      <c r="F19" s="120">
        <v>20.7</v>
      </c>
      <c r="G19" s="121">
        <v>589.23</v>
      </c>
      <c r="H19" s="122">
        <v>460.45</v>
      </c>
      <c r="I19" s="123">
        <f>ROUND('BDI Principal'!D14,2)</f>
        <v>20.7</v>
      </c>
      <c r="J19" s="124">
        <f>ROUND((ROUND(H19,2)*I19/100)+ROUND(H19,2),2)</f>
        <v>555.76</v>
      </c>
      <c r="K19" s="125">
        <f>ROUND(D19*J19,2)</f>
        <v>11.12</v>
      </c>
      <c r="L19" s="126" t="s">
        <v>22</v>
      </c>
    </row>
    <row r="20" spans="1:12" ht="30.6" x14ac:dyDescent="0.3">
      <c r="A20" s="127" t="s">
        <v>62</v>
      </c>
      <c r="B20" s="128" t="s">
        <v>63</v>
      </c>
      <c r="C20" s="129" t="s">
        <v>43</v>
      </c>
      <c r="D20" s="130">
        <v>0.02</v>
      </c>
      <c r="E20" s="131">
        <v>89.32</v>
      </c>
      <c r="F20" s="132">
        <v>20.7</v>
      </c>
      <c r="G20" s="133">
        <v>107.81</v>
      </c>
      <c r="H20" s="134">
        <v>84.24</v>
      </c>
      <c r="I20" s="135">
        <f>ROUND('BDI Principal'!D14,2)</f>
        <v>20.7</v>
      </c>
      <c r="J20" s="136">
        <f>ROUND((ROUND(H20,2)*I20/100)+ROUND(H20,2),2)</f>
        <v>101.68</v>
      </c>
      <c r="K20" s="137">
        <f>ROUND(D20*J20,2)</f>
        <v>2.0299999999999998</v>
      </c>
      <c r="L20" s="138" t="s">
        <v>22</v>
      </c>
    </row>
    <row r="21" spans="1:12" ht="30.6" x14ac:dyDescent="0.3">
      <c r="A21" s="139" t="s">
        <v>64</v>
      </c>
      <c r="B21" s="140" t="s">
        <v>65</v>
      </c>
      <c r="C21" s="141" t="s">
        <v>66</v>
      </c>
      <c r="D21" s="142">
        <v>2</v>
      </c>
      <c r="E21" s="143">
        <v>245.93</v>
      </c>
      <c r="F21" s="144">
        <v>20.7</v>
      </c>
      <c r="G21" s="145">
        <v>296.83999999999997</v>
      </c>
      <c r="H21" s="146">
        <v>231</v>
      </c>
      <c r="I21" s="147">
        <f>ROUND('BDI Principal'!D14,2)</f>
        <v>20.7</v>
      </c>
      <c r="J21" s="148">
        <f>ROUND((ROUND(H21,2)*I21/100)+ROUND(H21,2),2)</f>
        <v>278.82</v>
      </c>
      <c r="K21" s="149">
        <f>ROUND(D21*J21,2)</f>
        <v>557.64</v>
      </c>
      <c r="L21" s="150" t="s">
        <v>22</v>
      </c>
    </row>
    <row r="22" spans="1:12" ht="40.799999999999997" x14ac:dyDescent="0.3">
      <c r="A22" s="151" t="s">
        <v>67</v>
      </c>
      <c r="B22" s="152" t="s">
        <v>68</v>
      </c>
      <c r="C22" s="153" t="s">
        <v>66</v>
      </c>
      <c r="D22" s="154">
        <v>2</v>
      </c>
      <c r="E22" s="155">
        <v>433.81</v>
      </c>
      <c r="F22" s="156">
        <v>20.7</v>
      </c>
      <c r="G22" s="157">
        <v>523.61</v>
      </c>
      <c r="H22" s="158">
        <v>96</v>
      </c>
      <c r="I22" s="159">
        <f>ROUND('BDI Principal'!D14,2)</f>
        <v>20.7</v>
      </c>
      <c r="J22" s="160">
        <f>ROUND((ROUND(H22,2)*I22/100)+ROUND(H22,2),2)</f>
        <v>115.87</v>
      </c>
      <c r="K22" s="161">
        <f>ROUND(D22*J22,2)</f>
        <v>231.74</v>
      </c>
      <c r="L22" s="162" t="s">
        <v>22</v>
      </c>
    </row>
    <row r="23" spans="1:12" x14ac:dyDescent="0.3">
      <c r="A23" s="473" t="s">
        <v>69</v>
      </c>
      <c r="B23" s="445"/>
      <c r="C23" s="445"/>
      <c r="D23" s="445"/>
      <c r="E23" s="445"/>
      <c r="F23" s="445"/>
      <c r="G23" s="445"/>
      <c r="H23" s="445"/>
      <c r="I23" s="445"/>
      <c r="J23" s="474">
        <f>K8+K13+K17</f>
        <v>100900.72</v>
      </c>
      <c r="K23" s="445"/>
    </row>
    <row r="25" spans="1:12" x14ac:dyDescent="0.3">
      <c r="A25" s="475" t="s">
        <v>70</v>
      </c>
      <c r="B25" s="445"/>
      <c r="C25" s="445"/>
      <c r="D25" s="445"/>
      <c r="E25" s="445"/>
      <c r="F25" s="445"/>
    </row>
    <row r="26" spans="1:12" x14ac:dyDescent="0.3">
      <c r="A26" s="476" t="s">
        <v>71</v>
      </c>
      <c r="B26" s="445"/>
      <c r="C26" s="445"/>
      <c r="D26" s="445"/>
      <c r="E26" s="445"/>
      <c r="F26" s="445"/>
    </row>
    <row r="33" spans="5:9" x14ac:dyDescent="0.3">
      <c r="E33" s="477" t="str">
        <f>DADOS!C11</f>
        <v>INACIO STRELOW</v>
      </c>
      <c r="F33" s="477"/>
      <c r="G33" s="477"/>
      <c r="H33" s="477"/>
      <c r="I33" s="477"/>
    </row>
    <row r="34" spans="5:9" x14ac:dyDescent="0.3">
      <c r="E34" s="478" t="str">
        <f>DADOS!C12</f>
        <v>069.772.389-50</v>
      </c>
      <c r="F34" s="445"/>
      <c r="G34" s="445"/>
      <c r="H34" s="445"/>
      <c r="I34" s="445"/>
    </row>
  </sheetData>
  <sheetProtection password="BF59" sheet="1" objects="1" scenarios="1" selectLockedCells="1"/>
  <mergeCells count="13">
    <mergeCell ref="A26:F26"/>
    <mergeCell ref="E33:I33"/>
    <mergeCell ref="E34:I34"/>
    <mergeCell ref="B13:H13"/>
    <mergeCell ref="B17:H17"/>
    <mergeCell ref="A23:I23"/>
    <mergeCell ref="J23:K23"/>
    <mergeCell ref="A25:F25"/>
    <mergeCell ref="B4:F4"/>
    <mergeCell ref="H4:I4"/>
    <mergeCell ref="B5:C5"/>
    <mergeCell ref="E5:G5"/>
    <mergeCell ref="B8:H8"/>
  </mergeCells>
  <pageMargins left="0.5" right="0.5" top="0.75" bottom="0.75" header="0.5" footer="0.5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1"/>
  <sheetViews>
    <sheetView workbookViewId="0"/>
  </sheetViews>
  <sheetFormatPr defaultRowHeight="14.4" x14ac:dyDescent="0.3"/>
  <cols>
    <col min="1" max="1" width="10" customWidth="1"/>
    <col min="2" max="2" width="50" customWidth="1"/>
    <col min="3" max="9" width="15" customWidth="1"/>
  </cols>
  <sheetData>
    <row r="1" spans="1:9" x14ac:dyDescent="0.3">
      <c r="A1" s="163" t="s">
        <v>0</v>
      </c>
    </row>
    <row r="2" spans="1:9" x14ac:dyDescent="0.3">
      <c r="A2" s="163" t="s">
        <v>15</v>
      </c>
    </row>
    <row r="3" spans="1:9" x14ac:dyDescent="0.3">
      <c r="A3" s="163" t="s">
        <v>16</v>
      </c>
      <c r="B3" s="2">
        <f>DADOS!C3</f>
        <v>45546</v>
      </c>
    </row>
    <row r="4" spans="1:9" x14ac:dyDescent="0.3">
      <c r="A4" s="163" t="s">
        <v>17</v>
      </c>
      <c r="B4" s="479" t="str">
        <f>DADOS!C7</f>
        <v>ARTEPAVI LTDA</v>
      </c>
      <c r="C4" s="445"/>
      <c r="D4" s="445"/>
      <c r="E4" s="445"/>
      <c r="F4" s="445"/>
      <c r="G4" s="163" t="s">
        <v>18</v>
      </c>
      <c r="H4" s="480">
        <f>DADOS!C9</f>
        <v>4799478076</v>
      </c>
      <c r="I4" s="445"/>
    </row>
    <row r="5" spans="1:9" x14ac:dyDescent="0.3">
      <c r="A5" s="163" t="s">
        <v>19</v>
      </c>
      <c r="B5" s="481" t="str">
        <f>DADOS!C8</f>
        <v>45.632.470/0001-06</v>
      </c>
      <c r="C5" s="479" t="s">
        <v>8</v>
      </c>
      <c r="D5" s="163" t="s">
        <v>20</v>
      </c>
      <c r="E5" s="479" t="str">
        <f>DADOS!C13</f>
        <v>SCHROEDER</v>
      </c>
      <c r="F5" s="479" t="s">
        <v>8</v>
      </c>
      <c r="G5" s="479" t="s">
        <v>8</v>
      </c>
      <c r="H5" s="163" t="s">
        <v>21</v>
      </c>
      <c r="I5" s="163" t="str">
        <f>DADOS!C14</f>
        <v>SC</v>
      </c>
    </row>
    <row r="7" spans="1:9" x14ac:dyDescent="0.3">
      <c r="A7" s="164" t="s">
        <v>22</v>
      </c>
      <c r="B7" s="165" t="s">
        <v>35</v>
      </c>
      <c r="C7" s="166" t="s">
        <v>32</v>
      </c>
      <c r="D7" s="167" t="s">
        <v>72</v>
      </c>
      <c r="E7" s="168" t="s">
        <v>73</v>
      </c>
      <c r="F7" s="169" t="s">
        <v>74</v>
      </c>
      <c r="G7" s="170" t="s">
        <v>75</v>
      </c>
      <c r="H7" s="171" t="s">
        <v>76</v>
      </c>
      <c r="I7" s="172" t="s">
        <v>77</v>
      </c>
    </row>
    <row r="8" spans="1:9" x14ac:dyDescent="0.3">
      <c r="A8" s="173" t="s">
        <v>33</v>
      </c>
      <c r="B8" s="174" t="s">
        <v>34</v>
      </c>
      <c r="C8" s="442">
        <f>Orçamento!K8</f>
        <v>2566.19</v>
      </c>
      <c r="D8" s="175">
        <v>100</v>
      </c>
      <c r="E8" s="176">
        <f>C8*D8/100</f>
        <v>2566.19</v>
      </c>
      <c r="F8" s="177">
        <v>0</v>
      </c>
      <c r="G8" s="178">
        <f>C8*F8/100</f>
        <v>0</v>
      </c>
      <c r="H8" s="179">
        <f t="shared" ref="H8:I10" si="0">D8+F8</f>
        <v>100</v>
      </c>
      <c r="I8" s="180">
        <f t="shared" si="0"/>
        <v>2566.19</v>
      </c>
    </row>
    <row r="9" spans="1:9" x14ac:dyDescent="0.3">
      <c r="A9" s="181" t="s">
        <v>47</v>
      </c>
      <c r="B9" s="182" t="s">
        <v>48</v>
      </c>
      <c r="C9" s="442">
        <f>Orçamento!K13</f>
        <v>96013.7</v>
      </c>
      <c r="D9" s="183">
        <v>75</v>
      </c>
      <c r="E9" s="184">
        <f>C9*D9/100</f>
        <v>72010.274999999994</v>
      </c>
      <c r="F9" s="185">
        <v>25</v>
      </c>
      <c r="G9" s="186">
        <f>C9*F9/100</f>
        <v>24003.424999999999</v>
      </c>
      <c r="H9" s="187">
        <f t="shared" si="0"/>
        <v>100</v>
      </c>
      <c r="I9" s="188">
        <f t="shared" si="0"/>
        <v>96013.7</v>
      </c>
    </row>
    <row r="10" spans="1:9" x14ac:dyDescent="0.3">
      <c r="A10" s="189" t="s">
        <v>56</v>
      </c>
      <c r="B10" s="190" t="s">
        <v>57</v>
      </c>
      <c r="C10" s="442">
        <f>Orçamento!K17</f>
        <v>2320.83</v>
      </c>
      <c r="D10" s="191">
        <v>0</v>
      </c>
      <c r="E10" s="192">
        <f>C10*D10/100</f>
        <v>0</v>
      </c>
      <c r="F10" s="193">
        <v>100</v>
      </c>
      <c r="G10" s="194">
        <f>C10*F10/100</f>
        <v>2320.83</v>
      </c>
      <c r="H10" s="195">
        <f t="shared" si="0"/>
        <v>100</v>
      </c>
      <c r="I10" s="196">
        <f t="shared" si="0"/>
        <v>2320.83</v>
      </c>
    </row>
    <row r="11" spans="1:9" x14ac:dyDescent="0.3">
      <c r="A11" s="486" t="s">
        <v>78</v>
      </c>
      <c r="B11" s="487"/>
      <c r="C11" s="197">
        <f>SUM(C8:C10)</f>
        <v>100900.72</v>
      </c>
      <c r="D11" s="482">
        <f>SUM(E8:E10)</f>
        <v>74576.464999999997</v>
      </c>
      <c r="E11" s="483"/>
      <c r="F11" s="484">
        <f>SUM(G8:G10)</f>
        <v>26324.254999999997</v>
      </c>
      <c r="G11" s="485"/>
      <c r="H11" s="198">
        <f>(I11/C11)*100</f>
        <v>100</v>
      </c>
      <c r="I11" s="199">
        <f>SUM(I8:I10)</f>
        <v>100900.72</v>
      </c>
    </row>
  </sheetData>
  <sheetProtection password="BF59" sheet="1" objects="1" scenarios="1" selectLockedCells="1"/>
  <mergeCells count="7">
    <mergeCell ref="B4:F4"/>
    <mergeCell ref="H4:I4"/>
    <mergeCell ref="B5:C5"/>
    <mergeCell ref="E5:G5"/>
    <mergeCell ref="D11:E11"/>
    <mergeCell ref="F11:G11"/>
    <mergeCell ref="A11:B11"/>
  </mergeCells>
  <pageMargins left="0.5" right="0.5" top="0.75" bottom="0.75" header="0.5" footer="0.5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0"/>
  <sheetViews>
    <sheetView workbookViewId="0"/>
  </sheetViews>
  <sheetFormatPr defaultRowHeight="14.4" x14ac:dyDescent="0.3"/>
  <cols>
    <col min="1" max="1" width="10" customWidth="1"/>
    <col min="2" max="4" width="15" customWidth="1"/>
    <col min="5" max="9" width="10" customWidth="1"/>
  </cols>
  <sheetData>
    <row r="1" spans="1:10" x14ac:dyDescent="0.3">
      <c r="A1" s="200" t="s">
        <v>0</v>
      </c>
    </row>
    <row r="2" spans="1:10" x14ac:dyDescent="0.3">
      <c r="A2" s="200" t="s">
        <v>15</v>
      </c>
    </row>
    <row r="3" spans="1:10" x14ac:dyDescent="0.3">
      <c r="A3" s="200" t="s">
        <v>16</v>
      </c>
      <c r="B3" s="2">
        <f>DADOS!C3</f>
        <v>45546</v>
      </c>
    </row>
    <row r="4" spans="1:10" x14ac:dyDescent="0.3">
      <c r="A4" s="200" t="s">
        <v>17</v>
      </c>
      <c r="B4" s="488" t="str">
        <f>DADOS!C7</f>
        <v>ARTEPAVI LTDA</v>
      </c>
      <c r="C4" s="445"/>
      <c r="D4" s="445"/>
      <c r="E4" s="445"/>
      <c r="F4" s="445"/>
      <c r="G4" s="200" t="s">
        <v>18</v>
      </c>
      <c r="H4" s="489">
        <f>DADOS!C9</f>
        <v>4799478076</v>
      </c>
      <c r="I4" s="445"/>
    </row>
    <row r="5" spans="1:10" x14ac:dyDescent="0.3">
      <c r="A5" s="200" t="s">
        <v>19</v>
      </c>
      <c r="B5" s="490" t="str">
        <f>DADOS!C8</f>
        <v>45.632.470/0001-06</v>
      </c>
      <c r="C5" s="488" t="s">
        <v>8</v>
      </c>
      <c r="D5" s="200" t="s">
        <v>20</v>
      </c>
      <c r="E5" s="488" t="str">
        <f>DADOS!C13</f>
        <v>SCHROEDER</v>
      </c>
      <c r="F5" s="488" t="s">
        <v>8</v>
      </c>
      <c r="G5" s="488" t="s">
        <v>8</v>
      </c>
      <c r="H5" s="200" t="s">
        <v>21</v>
      </c>
      <c r="I5" s="200" t="str">
        <f>DADOS!C14</f>
        <v>SC</v>
      </c>
    </row>
    <row r="7" spans="1:10" x14ac:dyDescent="0.3">
      <c r="A7" s="201" t="s">
        <v>22</v>
      </c>
      <c r="B7" s="202" t="s">
        <v>79</v>
      </c>
      <c r="C7" s="203" t="s">
        <v>80</v>
      </c>
      <c r="D7" s="204" t="s">
        <v>81</v>
      </c>
      <c r="E7" s="491" t="s">
        <v>82</v>
      </c>
      <c r="F7" s="492"/>
      <c r="G7" s="493"/>
      <c r="H7" s="494"/>
      <c r="I7" s="495"/>
    </row>
    <row r="8" spans="1:10" x14ac:dyDescent="0.3">
      <c r="A8" s="205" t="s">
        <v>83</v>
      </c>
      <c r="B8" s="206">
        <v>3.8</v>
      </c>
      <c r="C8" s="207">
        <v>4.67</v>
      </c>
      <c r="D8" s="208">
        <v>4.01</v>
      </c>
      <c r="E8" s="496" t="s">
        <v>84</v>
      </c>
      <c r="F8" s="497"/>
      <c r="G8" s="498"/>
      <c r="H8" s="499"/>
      <c r="I8" s="500"/>
      <c r="J8" s="209">
        <f t="shared" ref="J8:J13" si="0">D8/100</f>
        <v>4.0099999999999997E-2</v>
      </c>
    </row>
    <row r="9" spans="1:10" x14ac:dyDescent="0.3">
      <c r="A9" s="210" t="s">
        <v>85</v>
      </c>
      <c r="B9" s="211">
        <v>0.32</v>
      </c>
      <c r="C9" s="212">
        <v>0.74</v>
      </c>
      <c r="D9" s="213">
        <v>0.4</v>
      </c>
      <c r="E9" s="501" t="s">
        <v>86</v>
      </c>
      <c r="F9" s="502"/>
      <c r="G9" s="503"/>
      <c r="H9" s="504"/>
      <c r="I9" s="505"/>
      <c r="J9" s="214">
        <f t="shared" si="0"/>
        <v>4.0000000000000001E-3</v>
      </c>
    </row>
    <row r="10" spans="1:10" x14ac:dyDescent="0.3">
      <c r="A10" s="215" t="s">
        <v>87</v>
      </c>
      <c r="B10" s="216">
        <v>0.5</v>
      </c>
      <c r="C10" s="217">
        <v>0.97</v>
      </c>
      <c r="D10" s="218">
        <v>0.56000000000000005</v>
      </c>
      <c r="E10" s="506" t="s">
        <v>88</v>
      </c>
      <c r="F10" s="507"/>
      <c r="G10" s="508"/>
      <c r="H10" s="509"/>
      <c r="I10" s="510"/>
      <c r="J10" s="219">
        <f t="shared" si="0"/>
        <v>5.6000000000000008E-3</v>
      </c>
    </row>
    <row r="11" spans="1:10" x14ac:dyDescent="0.3">
      <c r="A11" s="220" t="s">
        <v>89</v>
      </c>
      <c r="B11" s="221">
        <v>1.02</v>
      </c>
      <c r="C11" s="222">
        <v>1.21</v>
      </c>
      <c r="D11" s="223">
        <v>1.1100000000000001</v>
      </c>
      <c r="E11" s="511" t="s">
        <v>90</v>
      </c>
      <c r="F11" s="512"/>
      <c r="G11" s="513"/>
      <c r="H11" s="514"/>
      <c r="I11" s="515"/>
      <c r="J11" s="224">
        <f t="shared" si="0"/>
        <v>1.11E-2</v>
      </c>
    </row>
    <row r="12" spans="1:10" x14ac:dyDescent="0.3">
      <c r="A12" s="225" t="s">
        <v>91</v>
      </c>
      <c r="B12" s="226">
        <v>6.64</v>
      </c>
      <c r="C12" s="227">
        <v>8.69</v>
      </c>
      <c r="D12" s="228">
        <v>7.3</v>
      </c>
      <c r="E12" s="516" t="s">
        <v>92</v>
      </c>
      <c r="F12" s="517"/>
      <c r="G12" s="518"/>
      <c r="H12" s="519"/>
      <c r="I12" s="520"/>
      <c r="J12" s="229">
        <f t="shared" si="0"/>
        <v>7.2999999999999995E-2</v>
      </c>
    </row>
    <row r="13" spans="1:10" x14ac:dyDescent="0.3">
      <c r="A13" s="230" t="s">
        <v>93</v>
      </c>
      <c r="B13" s="231">
        <v>5.65</v>
      </c>
      <c r="C13" s="232">
        <v>10.65</v>
      </c>
      <c r="D13" s="233">
        <f>I15+I18+I19</f>
        <v>5.65</v>
      </c>
      <c r="E13" s="521" t="s">
        <v>94</v>
      </c>
      <c r="F13" s="522"/>
      <c r="G13" s="523"/>
      <c r="H13" s="524"/>
      <c r="I13" s="525"/>
      <c r="J13" s="234">
        <f t="shared" si="0"/>
        <v>5.6500000000000002E-2</v>
      </c>
    </row>
    <row r="14" spans="1:10" x14ac:dyDescent="0.3">
      <c r="C14" s="235" t="s">
        <v>95</v>
      </c>
      <c r="D14" s="236">
        <f>ROUND(((((1+J8+J9+J10)*(1+J11)*(1+J12)/(1-J15-J18))-1)*100),2)</f>
        <v>20.7</v>
      </c>
    </row>
    <row r="15" spans="1:10" x14ac:dyDescent="0.3">
      <c r="F15" s="526" t="s">
        <v>96</v>
      </c>
      <c r="G15" s="527"/>
      <c r="H15" s="528"/>
      <c r="I15" s="237">
        <v>3.65</v>
      </c>
      <c r="J15" s="238">
        <f>I15/100</f>
        <v>3.6499999999999998E-2</v>
      </c>
    </row>
    <row r="16" spans="1:10" x14ac:dyDescent="0.3">
      <c r="F16" s="529" t="s">
        <v>97</v>
      </c>
      <c r="G16" s="530"/>
      <c r="H16" s="531"/>
      <c r="I16" s="239">
        <v>2</v>
      </c>
      <c r="J16" s="240">
        <f>I16/100</f>
        <v>0.02</v>
      </c>
    </row>
    <row r="17" spans="5:10" x14ac:dyDescent="0.3">
      <c r="F17" s="532" t="s">
        <v>98</v>
      </c>
      <c r="G17" s="533"/>
      <c r="H17" s="534"/>
      <c r="I17" s="241">
        <v>100</v>
      </c>
    </row>
    <row r="18" spans="5:10" x14ac:dyDescent="0.3">
      <c r="F18" s="535" t="s">
        <v>99</v>
      </c>
      <c r="G18" s="536"/>
      <c r="H18" s="537"/>
      <c r="I18" s="242">
        <f>((I17*I16)/100)</f>
        <v>2</v>
      </c>
      <c r="J18" s="243">
        <f>I18/100</f>
        <v>0.02</v>
      </c>
    </row>
    <row r="19" spans="5:10" x14ac:dyDescent="0.3">
      <c r="F19" s="538" t="s">
        <v>100</v>
      </c>
      <c r="G19" s="539"/>
      <c r="H19" s="540"/>
      <c r="I19" s="244">
        <v>0</v>
      </c>
    </row>
    <row r="29" spans="5:10" x14ac:dyDescent="0.3">
      <c r="E29" s="541" t="str">
        <f>DADOS!C11</f>
        <v>INACIO STRELOW</v>
      </c>
      <c r="F29" s="541"/>
      <c r="G29" s="541"/>
      <c r="H29" s="541"/>
      <c r="I29" s="541"/>
    </row>
    <row r="30" spans="5:10" x14ac:dyDescent="0.3">
      <c r="E30" s="542" t="str">
        <f>DADOS!C12</f>
        <v>069.772.389-50</v>
      </c>
      <c r="F30" s="445"/>
      <c r="G30" s="445"/>
      <c r="H30" s="445"/>
      <c r="I30" s="445"/>
    </row>
  </sheetData>
  <sheetProtection password="BF59" sheet="1" objects="1" scenarios="1" selectLockedCells="1"/>
  <mergeCells count="18">
    <mergeCell ref="F19:H19"/>
    <mergeCell ref="E29:I29"/>
    <mergeCell ref="E30:I30"/>
    <mergeCell ref="E13:I13"/>
    <mergeCell ref="F15:H15"/>
    <mergeCell ref="F16:H16"/>
    <mergeCell ref="F17:H17"/>
    <mergeCell ref="F18:H18"/>
    <mergeCell ref="E8:I8"/>
    <mergeCell ref="E9:I9"/>
    <mergeCell ref="E10:I10"/>
    <mergeCell ref="E11:I11"/>
    <mergeCell ref="E12:I12"/>
    <mergeCell ref="B4:F4"/>
    <mergeCell ref="H4:I4"/>
    <mergeCell ref="B5:C5"/>
    <mergeCell ref="E5:G5"/>
    <mergeCell ref="E7:I7"/>
  </mergeCells>
  <pageMargins left="0.5" right="0.5" top="0.75" bottom="0.75" header="0.5" footer="0.5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7"/>
  <sheetViews>
    <sheetView workbookViewId="0"/>
  </sheetViews>
  <sheetFormatPr defaultRowHeight="14.4" x14ac:dyDescent="0.3"/>
  <cols>
    <col min="1" max="1" width="10" customWidth="1"/>
    <col min="2" max="4" width="15" customWidth="1"/>
    <col min="5" max="9" width="10" customWidth="1"/>
  </cols>
  <sheetData>
    <row r="1" spans="1:10" x14ac:dyDescent="0.3">
      <c r="A1" s="245" t="s">
        <v>0</v>
      </c>
    </row>
    <row r="2" spans="1:10" x14ac:dyDescent="0.3">
      <c r="A2" s="245" t="s">
        <v>15</v>
      </c>
    </row>
    <row r="3" spans="1:10" x14ac:dyDescent="0.3">
      <c r="A3" s="245" t="s">
        <v>16</v>
      </c>
      <c r="B3" s="2">
        <f>DADOS!C3</f>
        <v>45546</v>
      </c>
    </row>
    <row r="4" spans="1:10" x14ac:dyDescent="0.3">
      <c r="A4" s="245" t="s">
        <v>17</v>
      </c>
      <c r="B4" s="543" t="str">
        <f>DADOS!C7</f>
        <v>ARTEPAVI LTDA</v>
      </c>
      <c r="C4" s="445"/>
      <c r="D4" s="445"/>
      <c r="E4" s="445"/>
      <c r="F4" s="445"/>
      <c r="G4" s="245" t="s">
        <v>18</v>
      </c>
      <c r="H4" s="544">
        <f>DADOS!C9</f>
        <v>4799478076</v>
      </c>
      <c r="I4" s="445"/>
    </row>
    <row r="5" spans="1:10" x14ac:dyDescent="0.3">
      <c r="A5" s="245" t="s">
        <v>19</v>
      </c>
      <c r="B5" s="545" t="str">
        <f>DADOS!C8</f>
        <v>45.632.470/0001-06</v>
      </c>
      <c r="C5" s="543" t="s">
        <v>8</v>
      </c>
      <c r="D5" s="245" t="s">
        <v>20</v>
      </c>
      <c r="E5" s="543" t="str">
        <f>DADOS!C13</f>
        <v>SCHROEDER</v>
      </c>
      <c r="F5" s="543" t="s">
        <v>8</v>
      </c>
      <c r="G5" s="543" t="s">
        <v>8</v>
      </c>
      <c r="H5" s="245" t="s">
        <v>21</v>
      </c>
      <c r="I5" s="245" t="str">
        <f>DADOS!C14</f>
        <v>SC</v>
      </c>
    </row>
    <row r="7" spans="1:10" x14ac:dyDescent="0.3">
      <c r="A7" s="246" t="s">
        <v>22</v>
      </c>
      <c r="B7" s="247" t="s">
        <v>79</v>
      </c>
      <c r="C7" s="248" t="s">
        <v>80</v>
      </c>
      <c r="D7" s="249" t="s">
        <v>81</v>
      </c>
      <c r="E7" s="546" t="s">
        <v>82</v>
      </c>
      <c r="F7" s="547"/>
      <c r="G7" s="548"/>
      <c r="H7" s="549"/>
      <c r="I7" s="550"/>
    </row>
    <row r="8" spans="1:10" x14ac:dyDescent="0.3">
      <c r="A8" s="250" t="s">
        <v>83</v>
      </c>
      <c r="B8" s="251">
        <v>1.5</v>
      </c>
      <c r="C8" s="252">
        <v>4.49</v>
      </c>
      <c r="D8" s="253">
        <v>0</v>
      </c>
      <c r="E8" s="551" t="s">
        <v>84</v>
      </c>
      <c r="F8" s="552"/>
      <c r="G8" s="553"/>
      <c r="H8" s="554"/>
      <c r="I8" s="555"/>
      <c r="J8" s="254">
        <f t="shared" ref="J8:J13" si="0">D8/100</f>
        <v>0</v>
      </c>
    </row>
    <row r="9" spans="1:10" x14ac:dyDescent="0.3">
      <c r="A9" s="255" t="s">
        <v>85</v>
      </c>
      <c r="B9" s="256">
        <v>0.3</v>
      </c>
      <c r="C9" s="257">
        <v>0.82</v>
      </c>
      <c r="D9" s="258">
        <v>0</v>
      </c>
      <c r="E9" s="556" t="s">
        <v>86</v>
      </c>
      <c r="F9" s="557"/>
      <c r="G9" s="558"/>
      <c r="H9" s="559"/>
      <c r="I9" s="560"/>
      <c r="J9" s="259">
        <f t="shared" si="0"/>
        <v>0</v>
      </c>
    </row>
    <row r="10" spans="1:10" x14ac:dyDescent="0.3">
      <c r="A10" s="260" t="s">
        <v>87</v>
      </c>
      <c r="B10" s="261">
        <v>0.56000000000000005</v>
      </c>
      <c r="C10" s="262">
        <v>0.89</v>
      </c>
      <c r="D10" s="263">
        <v>0</v>
      </c>
      <c r="E10" s="561" t="s">
        <v>88</v>
      </c>
      <c r="F10" s="562"/>
      <c r="G10" s="563"/>
      <c r="H10" s="564"/>
      <c r="I10" s="565"/>
      <c r="J10" s="264">
        <f t="shared" si="0"/>
        <v>0</v>
      </c>
    </row>
    <row r="11" spans="1:10" x14ac:dyDescent="0.3">
      <c r="A11" s="265" t="s">
        <v>89</v>
      </c>
      <c r="B11" s="266">
        <v>0.85</v>
      </c>
      <c r="C11" s="267">
        <v>1.1100000000000001</v>
      </c>
      <c r="D11" s="268">
        <v>0</v>
      </c>
      <c r="E11" s="566" t="s">
        <v>90</v>
      </c>
      <c r="F11" s="567"/>
      <c r="G11" s="568"/>
      <c r="H11" s="569"/>
      <c r="I11" s="570"/>
      <c r="J11" s="269">
        <f t="shared" si="0"/>
        <v>0</v>
      </c>
    </row>
    <row r="12" spans="1:10" x14ac:dyDescent="0.3">
      <c r="A12" s="270" t="s">
        <v>91</v>
      </c>
      <c r="B12" s="271">
        <v>3.5</v>
      </c>
      <c r="C12" s="272">
        <v>6.22</v>
      </c>
      <c r="D12" s="273">
        <v>0</v>
      </c>
      <c r="E12" s="571" t="s">
        <v>92</v>
      </c>
      <c r="F12" s="572"/>
      <c r="G12" s="573"/>
      <c r="H12" s="574"/>
      <c r="I12" s="575"/>
      <c r="J12" s="274">
        <f t="shared" si="0"/>
        <v>0</v>
      </c>
    </row>
    <row r="13" spans="1:10" x14ac:dyDescent="0.3">
      <c r="A13" s="275" t="s">
        <v>93</v>
      </c>
      <c r="B13" s="276">
        <v>5.65</v>
      </c>
      <c r="C13" s="277">
        <v>10.65</v>
      </c>
      <c r="D13" s="278">
        <f>I15+I16</f>
        <v>3.65</v>
      </c>
      <c r="E13" s="576" t="s">
        <v>94</v>
      </c>
      <c r="F13" s="577"/>
      <c r="G13" s="578"/>
      <c r="H13" s="579"/>
      <c r="I13" s="580"/>
      <c r="J13" s="279">
        <f t="shared" si="0"/>
        <v>3.6499999999999998E-2</v>
      </c>
    </row>
    <row r="14" spans="1:10" x14ac:dyDescent="0.3">
      <c r="C14" s="280" t="s">
        <v>95</v>
      </c>
      <c r="D14" s="281">
        <f>ROUND(((((1+J8+J9+J10)*(1+J11)*(1+J12)/(1-J13))-1)*100),2)</f>
        <v>3.79</v>
      </c>
    </row>
    <row r="15" spans="1:10" x14ac:dyDescent="0.3">
      <c r="F15" s="581" t="s">
        <v>96</v>
      </c>
      <c r="G15" s="582"/>
      <c r="H15" s="583"/>
      <c r="I15" s="282">
        <v>3.65</v>
      </c>
      <c r="J15" s="283">
        <f>I15/100</f>
        <v>3.6499999999999998E-2</v>
      </c>
    </row>
    <row r="16" spans="1:10" x14ac:dyDescent="0.3">
      <c r="F16" s="584" t="s">
        <v>100</v>
      </c>
      <c r="G16" s="585"/>
      <c r="H16" s="586"/>
      <c r="I16" s="284">
        <v>0</v>
      </c>
    </row>
    <row r="26" spans="5:9" x14ac:dyDescent="0.3">
      <c r="E26" s="587" t="str">
        <f>DADOS!C11</f>
        <v>INACIO STRELOW</v>
      </c>
      <c r="F26" s="587"/>
      <c r="G26" s="587"/>
      <c r="H26" s="587"/>
      <c r="I26" s="587"/>
    </row>
    <row r="27" spans="5:9" x14ac:dyDescent="0.3">
      <c r="E27" s="588" t="str">
        <f>DADOS!C12</f>
        <v>069.772.389-50</v>
      </c>
      <c r="F27" s="445"/>
      <c r="G27" s="445"/>
      <c r="H27" s="445"/>
      <c r="I27" s="445"/>
    </row>
  </sheetData>
  <sheetProtection password="BF59" sheet="1" objects="1" scenarios="1" selectLockedCells="1"/>
  <mergeCells count="15">
    <mergeCell ref="E13:I13"/>
    <mergeCell ref="F15:H15"/>
    <mergeCell ref="F16:H16"/>
    <mergeCell ref="E26:I26"/>
    <mergeCell ref="E27:I27"/>
    <mergeCell ref="E8:I8"/>
    <mergeCell ref="E9:I9"/>
    <mergeCell ref="E10:I10"/>
    <mergeCell ref="E11:I11"/>
    <mergeCell ref="E12:I12"/>
    <mergeCell ref="B4:F4"/>
    <mergeCell ref="H4:I4"/>
    <mergeCell ref="B5:C5"/>
    <mergeCell ref="E5:G5"/>
    <mergeCell ref="E7:I7"/>
  </mergeCells>
  <pageMargins left="0.5" right="0.5" top="0.75" bottom="0.75" header="0.5" footer="0.5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4"/>
  <sheetViews>
    <sheetView workbookViewId="0">
      <selection activeCell="B10" sqref="B10"/>
    </sheetView>
  </sheetViews>
  <sheetFormatPr defaultRowHeight="14.4" x14ac:dyDescent="0.3"/>
  <sheetData>
    <row r="1" spans="1:9" x14ac:dyDescent="0.3">
      <c r="A1" s="285" t="s">
        <v>0</v>
      </c>
    </row>
    <row r="2" spans="1:9" x14ac:dyDescent="0.3">
      <c r="A2" s="285" t="s">
        <v>15</v>
      </c>
    </row>
    <row r="3" spans="1:9" x14ac:dyDescent="0.3">
      <c r="A3" s="285" t="s">
        <v>16</v>
      </c>
      <c r="B3" s="2">
        <f>DADOS!C3</f>
        <v>45546</v>
      </c>
    </row>
    <row r="4" spans="1:9" x14ac:dyDescent="0.3">
      <c r="A4" s="285" t="s">
        <v>17</v>
      </c>
      <c r="B4" s="589" t="str">
        <f>DADOS!C7</f>
        <v>ARTEPAVI LTDA</v>
      </c>
      <c r="C4" s="445"/>
      <c r="D4" s="445"/>
      <c r="E4" s="445"/>
      <c r="F4" s="445"/>
      <c r="G4" s="285" t="s">
        <v>18</v>
      </c>
      <c r="H4" s="590">
        <f>DADOS!C9</f>
        <v>4799478076</v>
      </c>
      <c r="I4" s="445"/>
    </row>
    <row r="5" spans="1:9" x14ac:dyDescent="0.3">
      <c r="A5" s="285" t="s">
        <v>19</v>
      </c>
      <c r="B5" s="591" t="str">
        <f>DADOS!C8</f>
        <v>45.632.470/0001-06</v>
      </c>
      <c r="C5" s="589" t="s">
        <v>8</v>
      </c>
      <c r="D5" s="285" t="s">
        <v>20</v>
      </c>
      <c r="E5" s="589" t="str">
        <f>DADOS!C13</f>
        <v>SCHROEDER</v>
      </c>
      <c r="F5" s="589" t="s">
        <v>8</v>
      </c>
      <c r="G5" s="589" t="s">
        <v>8</v>
      </c>
      <c r="H5" s="285" t="s">
        <v>21</v>
      </c>
      <c r="I5" s="285" t="str">
        <f>DADOS!C14</f>
        <v>SC</v>
      </c>
    </row>
    <row r="8" spans="1:9" x14ac:dyDescent="0.3">
      <c r="A8" s="286" t="s">
        <v>101</v>
      </c>
      <c r="B8" s="287">
        <v>1.1428</v>
      </c>
      <c r="C8" s="592" t="s">
        <v>102</v>
      </c>
      <c r="D8" s="593"/>
      <c r="E8" s="594"/>
      <c r="F8" s="595"/>
      <c r="G8" s="596"/>
      <c r="H8" s="597"/>
      <c r="I8" s="598"/>
    </row>
    <row r="9" spans="1:9" x14ac:dyDescent="0.3">
      <c r="A9" s="288" t="s">
        <v>103</v>
      </c>
      <c r="B9" s="289">
        <v>0.2</v>
      </c>
      <c r="C9" s="599" t="s">
        <v>104</v>
      </c>
      <c r="D9" s="600"/>
      <c r="E9" s="601"/>
      <c r="F9" s="602"/>
      <c r="G9" s="603"/>
      <c r="H9" s="604"/>
      <c r="I9" s="605"/>
    </row>
    <row r="10" spans="1:9" x14ac:dyDescent="0.3">
      <c r="A10" s="290" t="s">
        <v>105</v>
      </c>
      <c r="B10" s="291">
        <v>0.12</v>
      </c>
      <c r="C10" s="606" t="s">
        <v>106</v>
      </c>
      <c r="D10" s="607"/>
      <c r="E10" s="608"/>
      <c r="F10" s="609"/>
      <c r="G10" s="610"/>
      <c r="H10" s="611"/>
      <c r="I10" s="612"/>
    </row>
    <row r="11" spans="1:9" x14ac:dyDescent="0.3">
      <c r="A11" s="292" t="s">
        <v>107</v>
      </c>
      <c r="B11" s="293">
        <v>0</v>
      </c>
      <c r="C11" s="613" t="s">
        <v>108</v>
      </c>
      <c r="D11" s="614"/>
      <c r="E11" s="615"/>
      <c r="F11" s="616"/>
      <c r="G11" s="617"/>
      <c r="H11" s="618"/>
      <c r="I11" s="619"/>
    </row>
    <row r="12" spans="1:9" x14ac:dyDescent="0.3">
      <c r="A12" s="294" t="s">
        <v>109</v>
      </c>
      <c r="B12" s="295">
        <f>(((1+B8+B9)*(1+B10))/(1-B11))</f>
        <v>2.6239360000000009</v>
      </c>
      <c r="C12" s="445" t="s">
        <v>110</v>
      </c>
      <c r="D12" s="445"/>
      <c r="E12" s="445"/>
      <c r="F12" s="445"/>
      <c r="G12" s="445"/>
      <c r="H12" s="445"/>
      <c r="I12" s="445"/>
    </row>
    <row r="13" spans="1:9" x14ac:dyDescent="0.3">
      <c r="A13" s="296" t="s">
        <v>111</v>
      </c>
      <c r="B13" s="297">
        <f>((1+B10)/(1-B11))</f>
        <v>1.1200000000000001</v>
      </c>
      <c r="C13" s="445" t="s">
        <v>112</v>
      </c>
      <c r="D13" s="445"/>
      <c r="E13" s="445"/>
      <c r="F13" s="445"/>
      <c r="G13" s="445"/>
      <c r="H13" s="445"/>
      <c r="I13" s="445"/>
    </row>
    <row r="23" spans="5:9" x14ac:dyDescent="0.3">
      <c r="E23" s="620" t="str">
        <f>DADOS!C11</f>
        <v>INACIO STRELOW</v>
      </c>
      <c r="F23" s="620"/>
      <c r="G23" s="620"/>
      <c r="H23" s="620"/>
      <c r="I23" s="620"/>
    </row>
    <row r="24" spans="5:9" x14ac:dyDescent="0.3">
      <c r="E24" s="621" t="str">
        <f>DADOS!C12</f>
        <v>069.772.389-50</v>
      </c>
      <c r="F24" s="445"/>
      <c r="G24" s="445"/>
      <c r="H24" s="445"/>
      <c r="I24" s="445"/>
    </row>
  </sheetData>
  <sheetProtection password="BF59" sheet="1" objects="1" scenarios="1" selectLockedCells="1"/>
  <mergeCells count="12">
    <mergeCell ref="E23:I23"/>
    <mergeCell ref="E24:I24"/>
    <mergeCell ref="C9:I9"/>
    <mergeCell ref="C10:I10"/>
    <mergeCell ref="C11:I11"/>
    <mergeCell ref="C12:I12"/>
    <mergeCell ref="C13:I13"/>
    <mergeCell ref="B4:F4"/>
    <mergeCell ref="H4:I4"/>
    <mergeCell ref="B5:C5"/>
    <mergeCell ref="E5:G5"/>
    <mergeCell ref="C8:I8"/>
  </mergeCells>
  <pageMargins left="0.5" right="0.5" top="0.75" bottom="0.75" header="0.5" footer="0.5"/>
  <pageSetup paperSize="9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34"/>
  <sheetViews>
    <sheetView tabSelected="1" workbookViewId="0">
      <selection activeCell="F9" sqref="F9"/>
    </sheetView>
  </sheetViews>
  <sheetFormatPr defaultRowHeight="14.4" x14ac:dyDescent="0.3"/>
  <cols>
    <col min="1" max="1" width="8" customWidth="1"/>
    <col min="2" max="2" width="30" customWidth="1"/>
    <col min="3" max="3" width="10" customWidth="1"/>
    <col min="4" max="4" width="12" customWidth="1"/>
    <col min="5" max="10" width="10" customWidth="1"/>
  </cols>
  <sheetData>
    <row r="1" spans="1:11" x14ac:dyDescent="0.3">
      <c r="A1" s="298" t="s">
        <v>0</v>
      </c>
    </row>
    <row r="2" spans="1:11" x14ac:dyDescent="0.3">
      <c r="A2" s="298" t="s">
        <v>15</v>
      </c>
    </row>
    <row r="3" spans="1:11" x14ac:dyDescent="0.3">
      <c r="A3" s="298" t="s">
        <v>16</v>
      </c>
      <c r="B3" s="2">
        <f>DADOS!C3</f>
        <v>45546</v>
      </c>
    </row>
    <row r="4" spans="1:11" x14ac:dyDescent="0.3">
      <c r="A4" s="298" t="s">
        <v>17</v>
      </c>
      <c r="B4" s="622" t="str">
        <f>DADOS!C7</f>
        <v>ARTEPAVI LTDA</v>
      </c>
      <c r="C4" s="445"/>
      <c r="D4" s="445"/>
      <c r="E4" s="445"/>
      <c r="F4" s="445"/>
      <c r="G4" s="298" t="s">
        <v>18</v>
      </c>
      <c r="H4" s="623">
        <f>DADOS!C9</f>
        <v>4799478076</v>
      </c>
      <c r="I4" s="445"/>
    </row>
    <row r="5" spans="1:11" x14ac:dyDescent="0.3">
      <c r="A5" s="298" t="s">
        <v>19</v>
      </c>
      <c r="B5" s="624" t="str">
        <f>DADOS!C8</f>
        <v>45.632.470/0001-06</v>
      </c>
      <c r="C5" s="622" t="s">
        <v>8</v>
      </c>
      <c r="D5" s="298" t="s">
        <v>20</v>
      </c>
      <c r="E5" s="622" t="str">
        <f>DADOS!C13</f>
        <v>SCHROEDER</v>
      </c>
      <c r="F5" s="622" t="s">
        <v>8</v>
      </c>
      <c r="G5" s="622" t="s">
        <v>8</v>
      </c>
      <c r="H5" s="298" t="s">
        <v>21</v>
      </c>
      <c r="I5" s="298" t="str">
        <f>DADOS!C14</f>
        <v>SC</v>
      </c>
    </row>
    <row r="7" spans="1:11" x14ac:dyDescent="0.3">
      <c r="A7" s="299" t="s">
        <v>22</v>
      </c>
      <c r="B7" s="299" t="s">
        <v>23</v>
      </c>
      <c r="C7" s="299" t="s">
        <v>24</v>
      </c>
      <c r="D7" s="299" t="s">
        <v>25</v>
      </c>
      <c r="E7" s="299" t="s">
        <v>31</v>
      </c>
      <c r="F7" s="299" t="s">
        <v>113</v>
      </c>
      <c r="G7" s="299" t="s">
        <v>114</v>
      </c>
      <c r="H7" s="299" t="s">
        <v>115</v>
      </c>
      <c r="I7" s="299" t="s">
        <v>116</v>
      </c>
      <c r="J7" s="299" t="s">
        <v>32</v>
      </c>
    </row>
    <row r="8" spans="1:11" x14ac:dyDescent="0.3">
      <c r="A8" s="300" t="s">
        <v>33</v>
      </c>
      <c r="B8" s="625" t="s">
        <v>34</v>
      </c>
      <c r="C8" s="626"/>
      <c r="D8" s="627"/>
      <c r="E8" s="628"/>
      <c r="F8" s="629"/>
      <c r="G8" s="630"/>
      <c r="H8" s="301">
        <f>SUM(H9:H12)</f>
        <v>900</v>
      </c>
      <c r="I8" s="302">
        <f>SUM(I9:I12)</f>
        <v>1666.192</v>
      </c>
      <c r="J8" s="303">
        <f>SUM(J9:J12)</f>
        <v>2566.19</v>
      </c>
      <c r="K8" s="304" t="s">
        <v>35</v>
      </c>
    </row>
    <row r="9" spans="1:11" ht="51" x14ac:dyDescent="0.3">
      <c r="A9" s="305" t="s">
        <v>36</v>
      </c>
      <c r="B9" s="306" t="s">
        <v>37</v>
      </c>
      <c r="C9" s="307" t="s">
        <v>38</v>
      </c>
      <c r="D9" s="308">
        <v>3</v>
      </c>
      <c r="E9" s="309">
        <f>Orçamento!J9</f>
        <v>438.65</v>
      </c>
      <c r="F9" s="310">
        <v>300</v>
      </c>
      <c r="G9" s="311">
        <f>E9-F9</f>
        <v>138.64999999999998</v>
      </c>
      <c r="H9" s="312">
        <f>F9*D9</f>
        <v>900</v>
      </c>
      <c r="I9" s="313">
        <f>G9*D9</f>
        <v>415.94999999999993</v>
      </c>
      <c r="J9" s="314">
        <f>Orçamento!K9</f>
        <v>1315.95</v>
      </c>
    </row>
    <row r="10" spans="1:11" ht="40.799999999999997" x14ac:dyDescent="0.3">
      <c r="A10" s="315" t="s">
        <v>39</v>
      </c>
      <c r="B10" s="316" t="s">
        <v>40</v>
      </c>
      <c r="C10" s="317" t="s">
        <v>38</v>
      </c>
      <c r="D10" s="318">
        <v>985.5</v>
      </c>
      <c r="E10" s="319">
        <f>Orçamento!J10</f>
        <v>0.46</v>
      </c>
      <c r="F10" s="320">
        <v>0</v>
      </c>
      <c r="G10" s="321">
        <f>E10-F10</f>
        <v>0.46</v>
      </c>
      <c r="H10" s="322">
        <f>F10*D10</f>
        <v>0</v>
      </c>
      <c r="I10" s="323">
        <f>G10*D10</f>
        <v>453.33000000000004</v>
      </c>
      <c r="J10" s="324">
        <f>Orçamento!K10</f>
        <v>453.33</v>
      </c>
    </row>
    <row r="11" spans="1:11" ht="40.799999999999997" x14ac:dyDescent="0.3">
      <c r="A11" s="325" t="s">
        <v>41</v>
      </c>
      <c r="B11" s="326" t="s">
        <v>42</v>
      </c>
      <c r="C11" s="327" t="s">
        <v>43</v>
      </c>
      <c r="D11" s="328">
        <v>64.06</v>
      </c>
      <c r="E11" s="329">
        <f>Orçamento!J11</f>
        <v>7.4</v>
      </c>
      <c r="F11" s="330">
        <v>0</v>
      </c>
      <c r="G11" s="331">
        <f>E11-F11</f>
        <v>7.4</v>
      </c>
      <c r="H11" s="332">
        <f>F11*D11</f>
        <v>0</v>
      </c>
      <c r="I11" s="333">
        <f>G11*D11</f>
        <v>474.04400000000004</v>
      </c>
      <c r="J11" s="334">
        <f>Orçamento!K11</f>
        <v>474.04</v>
      </c>
    </row>
    <row r="12" spans="1:11" ht="51" x14ac:dyDescent="0.3">
      <c r="A12" s="335" t="s">
        <v>44</v>
      </c>
      <c r="B12" s="336" t="s">
        <v>45</v>
      </c>
      <c r="C12" s="337" t="s">
        <v>46</v>
      </c>
      <c r="D12" s="338">
        <v>115.31</v>
      </c>
      <c r="E12" s="339">
        <f>Orçamento!J12</f>
        <v>2.8</v>
      </c>
      <c r="F12" s="340">
        <v>0</v>
      </c>
      <c r="G12" s="341">
        <f>E12-F12</f>
        <v>2.8</v>
      </c>
      <c r="H12" s="342">
        <f>F12*D12</f>
        <v>0</v>
      </c>
      <c r="I12" s="343">
        <f>G12*D12</f>
        <v>322.86799999999999</v>
      </c>
      <c r="J12" s="344">
        <f>Orçamento!K12</f>
        <v>322.87</v>
      </c>
    </row>
    <row r="13" spans="1:11" x14ac:dyDescent="0.3">
      <c r="A13" s="345" t="s">
        <v>47</v>
      </c>
      <c r="B13" s="631" t="s">
        <v>48</v>
      </c>
      <c r="C13" s="632"/>
      <c r="D13" s="633"/>
      <c r="E13" s="634"/>
      <c r="F13" s="635"/>
      <c r="G13" s="636"/>
      <c r="H13" s="346">
        <f>SUM(H14:H16)</f>
        <v>69685.214999999997</v>
      </c>
      <c r="I13" s="347">
        <f>SUM(I14:I16)</f>
        <v>26328.4768</v>
      </c>
      <c r="J13" s="348">
        <f>SUM(J14:J16)</f>
        <v>96013.7</v>
      </c>
      <c r="K13" s="349" t="s">
        <v>35</v>
      </c>
    </row>
    <row r="14" spans="1:11" ht="51" x14ac:dyDescent="0.3">
      <c r="A14" s="350" t="s">
        <v>49</v>
      </c>
      <c r="B14" s="351" t="s">
        <v>50</v>
      </c>
      <c r="C14" s="352" t="s">
        <v>51</v>
      </c>
      <c r="D14" s="353">
        <v>93</v>
      </c>
      <c r="E14" s="354">
        <f>Orçamento!J14</f>
        <v>51.16</v>
      </c>
      <c r="F14" s="355">
        <v>31.16</v>
      </c>
      <c r="G14" s="356">
        <f>E14-F14</f>
        <v>19.999999999999996</v>
      </c>
      <c r="H14" s="357">
        <f>F14*D14</f>
        <v>2897.88</v>
      </c>
      <c r="I14" s="358">
        <f>G14*D14</f>
        <v>1859.9999999999998</v>
      </c>
      <c r="J14" s="359">
        <f>Orçamento!K14</f>
        <v>4757.88</v>
      </c>
    </row>
    <row r="15" spans="1:11" ht="51" x14ac:dyDescent="0.3">
      <c r="A15" s="360" t="s">
        <v>52</v>
      </c>
      <c r="B15" s="361" t="s">
        <v>53</v>
      </c>
      <c r="C15" s="362" t="s">
        <v>43</v>
      </c>
      <c r="D15" s="363">
        <v>49.28</v>
      </c>
      <c r="E15" s="364">
        <f>Orçamento!J15</f>
        <v>96.56</v>
      </c>
      <c r="F15" s="365">
        <v>0</v>
      </c>
      <c r="G15" s="366">
        <f>E15-F15</f>
        <v>96.56</v>
      </c>
      <c r="H15" s="367">
        <f>F15*D15</f>
        <v>0</v>
      </c>
      <c r="I15" s="368">
        <f>G15*D15</f>
        <v>4758.4768000000004</v>
      </c>
      <c r="J15" s="369">
        <f>Orçamento!K15</f>
        <v>4758.4799999999996</v>
      </c>
    </row>
    <row r="16" spans="1:11" ht="61.2" x14ac:dyDescent="0.3">
      <c r="A16" s="370" t="s">
        <v>54</v>
      </c>
      <c r="B16" s="371" t="s">
        <v>55</v>
      </c>
      <c r="C16" s="372" t="s">
        <v>38</v>
      </c>
      <c r="D16" s="373">
        <v>985.5</v>
      </c>
      <c r="E16" s="374">
        <f>Orçamento!J16</f>
        <v>87.77</v>
      </c>
      <c r="F16" s="375">
        <v>67.77</v>
      </c>
      <c r="G16" s="376">
        <f>E16-F16</f>
        <v>20</v>
      </c>
      <c r="H16" s="377">
        <f>F16*D16</f>
        <v>66787.334999999992</v>
      </c>
      <c r="I16" s="378">
        <f>G16*D16</f>
        <v>19710</v>
      </c>
      <c r="J16" s="379">
        <f>Orçamento!K16</f>
        <v>86497.34</v>
      </c>
    </row>
    <row r="17" spans="1:11" x14ac:dyDescent="0.3">
      <c r="A17" s="380" t="s">
        <v>56</v>
      </c>
      <c r="B17" s="637" t="s">
        <v>57</v>
      </c>
      <c r="C17" s="638"/>
      <c r="D17" s="639"/>
      <c r="E17" s="640"/>
      <c r="F17" s="641"/>
      <c r="G17" s="642"/>
      <c r="H17" s="381">
        <f>SUM(H18:H22)</f>
        <v>1854.5800000000004</v>
      </c>
      <c r="I17" s="382">
        <f>SUM(I18:I22)</f>
        <v>466.25279999999998</v>
      </c>
      <c r="J17" s="383">
        <f>SUM(J18:J22)</f>
        <v>2320.83</v>
      </c>
      <c r="K17" s="384" t="s">
        <v>35</v>
      </c>
    </row>
    <row r="18" spans="1:11" ht="40.799999999999997" x14ac:dyDescent="0.3">
      <c r="A18" s="385" t="s">
        <v>58</v>
      </c>
      <c r="B18" s="386" t="s">
        <v>59</v>
      </c>
      <c r="C18" s="387" t="s">
        <v>38</v>
      </c>
      <c r="D18" s="388">
        <v>54.4</v>
      </c>
      <c r="E18" s="389">
        <f>Orçamento!J18</f>
        <v>27.91</v>
      </c>
      <c r="F18" s="390">
        <v>22.32</v>
      </c>
      <c r="G18" s="391">
        <f>E18-F18</f>
        <v>5.59</v>
      </c>
      <c r="H18" s="392">
        <f>F18*D18</f>
        <v>1214.2080000000001</v>
      </c>
      <c r="I18" s="393">
        <f>G18*D18</f>
        <v>304.096</v>
      </c>
      <c r="J18" s="394">
        <f>Orçamento!K18</f>
        <v>1518.3</v>
      </c>
    </row>
    <row r="19" spans="1:11" ht="40.799999999999997" x14ac:dyDescent="0.3">
      <c r="A19" s="395" t="s">
        <v>60</v>
      </c>
      <c r="B19" s="396" t="s">
        <v>61</v>
      </c>
      <c r="C19" s="397" t="s">
        <v>43</v>
      </c>
      <c r="D19" s="398">
        <v>0.02</v>
      </c>
      <c r="E19" s="399">
        <f>Orçamento!J19</f>
        <v>555.76</v>
      </c>
      <c r="F19" s="400">
        <v>444.6</v>
      </c>
      <c r="G19" s="401">
        <f>E19-F19</f>
        <v>111.15999999999997</v>
      </c>
      <c r="H19" s="402">
        <f>F19*D19</f>
        <v>8.8920000000000012</v>
      </c>
      <c r="I19" s="403">
        <f>G19*D19</f>
        <v>2.2231999999999994</v>
      </c>
      <c r="J19" s="404">
        <f>Orçamento!K19</f>
        <v>11.12</v>
      </c>
    </row>
    <row r="20" spans="1:11" ht="30.6" x14ac:dyDescent="0.3">
      <c r="A20" s="405" t="s">
        <v>62</v>
      </c>
      <c r="B20" s="406" t="s">
        <v>63</v>
      </c>
      <c r="C20" s="407" t="s">
        <v>43</v>
      </c>
      <c r="D20" s="408">
        <v>0.02</v>
      </c>
      <c r="E20" s="409">
        <f>Orçamento!J20</f>
        <v>101.68</v>
      </c>
      <c r="F20" s="410">
        <v>0</v>
      </c>
      <c r="G20" s="411">
        <f>E20-F20</f>
        <v>101.68</v>
      </c>
      <c r="H20" s="412">
        <f>F20*D20</f>
        <v>0</v>
      </c>
      <c r="I20" s="413">
        <f>G20*D20</f>
        <v>2.0336000000000003</v>
      </c>
      <c r="J20" s="414">
        <f>Orçamento!K20</f>
        <v>2.0299999999999998</v>
      </c>
    </row>
    <row r="21" spans="1:11" ht="30.6" x14ac:dyDescent="0.3">
      <c r="A21" s="415" t="s">
        <v>64</v>
      </c>
      <c r="B21" s="416" t="s">
        <v>65</v>
      </c>
      <c r="C21" s="417" t="s">
        <v>66</v>
      </c>
      <c r="D21" s="418">
        <v>2</v>
      </c>
      <c r="E21" s="419">
        <f>Orçamento!J21</f>
        <v>278.82</v>
      </c>
      <c r="F21" s="420">
        <v>223.05</v>
      </c>
      <c r="G21" s="421">
        <f>E21-F21</f>
        <v>55.769999999999982</v>
      </c>
      <c r="H21" s="422">
        <f>F21*D21</f>
        <v>446.1</v>
      </c>
      <c r="I21" s="423">
        <f>G21*D21</f>
        <v>111.53999999999996</v>
      </c>
      <c r="J21" s="424">
        <f>Orçamento!K21</f>
        <v>557.64</v>
      </c>
    </row>
    <row r="22" spans="1:11" ht="40.799999999999997" x14ac:dyDescent="0.3">
      <c r="A22" s="425" t="s">
        <v>67</v>
      </c>
      <c r="B22" s="426" t="s">
        <v>68</v>
      </c>
      <c r="C22" s="427" t="s">
        <v>66</v>
      </c>
      <c r="D22" s="428">
        <v>2</v>
      </c>
      <c r="E22" s="429">
        <f>Orçamento!J22</f>
        <v>115.87</v>
      </c>
      <c r="F22" s="430">
        <v>92.69</v>
      </c>
      <c r="G22" s="431">
        <f>E22-F22</f>
        <v>23.180000000000007</v>
      </c>
      <c r="H22" s="432">
        <f>F22*D22</f>
        <v>185.38</v>
      </c>
      <c r="I22" s="433">
        <f>G22*D22</f>
        <v>46.360000000000014</v>
      </c>
      <c r="J22" s="434">
        <f>Orçamento!K22</f>
        <v>231.74</v>
      </c>
    </row>
    <row r="23" spans="1:11" x14ac:dyDescent="0.3">
      <c r="A23" s="643" t="s">
        <v>69</v>
      </c>
      <c r="B23" s="445"/>
      <c r="C23" s="445"/>
      <c r="D23" s="445"/>
      <c r="E23" s="445"/>
      <c r="F23" s="445"/>
      <c r="G23" s="445"/>
      <c r="H23" s="435">
        <f>H8+H13+H17</f>
        <v>72439.794999999998</v>
      </c>
      <c r="I23" s="436">
        <f>I8+I13+I17</f>
        <v>28460.921599999998</v>
      </c>
      <c r="J23" s="437">
        <f>J8+J13+J17</f>
        <v>100900.72</v>
      </c>
    </row>
    <row r="33" spans="5:9" x14ac:dyDescent="0.3">
      <c r="E33" s="644" t="str">
        <f>DADOS!C11</f>
        <v>INACIO STRELOW</v>
      </c>
      <c r="F33" s="644"/>
      <c r="G33" s="644"/>
      <c r="H33" s="644"/>
      <c r="I33" s="644"/>
    </row>
    <row r="34" spans="5:9" x14ac:dyDescent="0.3">
      <c r="E34" s="645" t="str">
        <f>DADOS!C12</f>
        <v>069.772.389-50</v>
      </c>
      <c r="F34" s="445"/>
      <c r="G34" s="445"/>
      <c r="H34" s="445"/>
      <c r="I34" s="445"/>
    </row>
  </sheetData>
  <sheetProtection password="BF59" sheet="1" objects="1" scenarios="1" selectLockedCells="1"/>
  <mergeCells count="10">
    <mergeCell ref="B13:G13"/>
    <mergeCell ref="B17:G17"/>
    <mergeCell ref="A23:G23"/>
    <mergeCell ref="E33:I33"/>
    <mergeCell ref="E34:I34"/>
    <mergeCell ref="B4:F4"/>
    <mergeCell ref="H4:I4"/>
    <mergeCell ref="B5:C5"/>
    <mergeCell ref="E5:G5"/>
    <mergeCell ref="B8:G8"/>
  </mergeCells>
  <pageMargins left="0.5" right="0.5" top="0.75" bottom="0.75" header="0.5" footer="0.5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"/>
  <sheetViews>
    <sheetView workbookViewId="0"/>
  </sheetViews>
  <sheetFormatPr defaultRowHeight="14.4" x14ac:dyDescent="0.3"/>
  <sheetData>
    <row r="1" spans="1:1" x14ac:dyDescent="0.3">
      <c r="A1" s="438">
        <f>'BDI Principal'!D14</f>
        <v>20.7</v>
      </c>
    </row>
    <row r="2" spans="1:1" x14ac:dyDescent="0.3">
      <c r="A2" s="439">
        <f>'BDI Diferenciado'!D14</f>
        <v>3.79</v>
      </c>
    </row>
    <row r="3" spans="1:1" x14ac:dyDescent="0.3">
      <c r="A3" s="440">
        <f>'BDI (Fator K e TRDE)'!B12</f>
        <v>2.6239360000000009</v>
      </c>
    </row>
    <row r="4" spans="1:1" x14ac:dyDescent="0.3">
      <c r="A4" s="441">
        <f>'BDI (Fator K e TRDE)'!B13</f>
        <v>1.1200000000000001</v>
      </c>
    </row>
  </sheetData>
  <sheetProtection password="BF59"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DADOS</vt:lpstr>
      <vt:lpstr>Orçamento</vt:lpstr>
      <vt:lpstr>Cronograma</vt:lpstr>
      <vt:lpstr>BDI Principal</vt:lpstr>
      <vt:lpstr>BDI Diferenciado</vt:lpstr>
      <vt:lpstr>BDI (Fator K e TRDE)</vt:lpstr>
      <vt:lpstr>Material e Serviços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Leticia</cp:lastModifiedBy>
  <cp:lastPrinted>2024-09-11T18:35:33Z</cp:lastPrinted>
  <dcterms:created xsi:type="dcterms:W3CDTF">2024-07-03T13:39:30Z</dcterms:created>
  <dcterms:modified xsi:type="dcterms:W3CDTF">2024-09-11T18:36:20Z</dcterms:modified>
</cp:coreProperties>
</file>